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3" activeTab="3"/>
  </bookViews>
  <sheets>
    <sheet name="Sheet1" sheetId="1" state="hidden" r:id="rId1"/>
    <sheet name="Sheet2" sheetId="2" state="hidden" r:id="rId2"/>
    <sheet name="Sheet3" sheetId="3" state="hidden" r:id="rId3"/>
    <sheet name="Sheet4" sheetId="4" r:id="rId4"/>
    <sheet name="Sheet5" sheetId="5" r:id="rId5"/>
  </sheets>
  <definedNames>
    <definedName name="_xlnm.Print_Titles" localSheetId="0">'Sheet1'!$1:$2</definedName>
    <definedName name="_xlnm.Print_Titles" localSheetId="3">'Sheet4'!$1:$3</definedName>
    <definedName name="_xlnm._FilterDatabase" localSheetId="0" hidden="1">'Sheet1'!$A$2:$N$85</definedName>
  </definedNames>
  <calcPr fullCalcOnLoad="1"/>
</workbook>
</file>

<file path=xl/sharedStrings.xml><?xml version="1.0" encoding="utf-8"?>
<sst xmlns="http://schemas.openxmlformats.org/spreadsheetml/2006/main" count="517" uniqueCount="227">
  <si>
    <t xml:space="preserve">   编制单位：软件学院  （公章）</t>
  </si>
  <si>
    <t>序号</t>
  </si>
  <si>
    <t>姓名</t>
  </si>
  <si>
    <t>班级/学号</t>
  </si>
  <si>
    <t>性别</t>
  </si>
  <si>
    <t>民族</t>
  </si>
  <si>
    <t>专业</t>
  </si>
  <si>
    <t>学习平均成绩排名
（/）</t>
  </si>
  <si>
    <t>综合素质排名
（/）</t>
  </si>
  <si>
    <t>获奖及荣誉称号</t>
  </si>
  <si>
    <t>奖项分值</t>
  </si>
  <si>
    <t>奖项总分</t>
  </si>
  <si>
    <t>答辩（1-10）</t>
  </si>
  <si>
    <t>总分</t>
  </si>
  <si>
    <t>排名</t>
  </si>
  <si>
    <t>石晓雯</t>
  </si>
  <si>
    <t>15140A01/</t>
  </si>
  <si>
    <t>女</t>
  </si>
  <si>
    <t>汉</t>
  </si>
  <si>
    <t>软件工程</t>
  </si>
  <si>
    <t>4/50</t>
  </si>
  <si>
    <t>1/218</t>
  </si>
  <si>
    <t>1.小码哥程序设计大赛二等奖校级</t>
  </si>
  <si>
    <t>2.第九届蓝桥杯大赛省级三等奖</t>
  </si>
  <si>
    <t>郝俊谦</t>
  </si>
  <si>
    <t>男</t>
  </si>
  <si>
    <t>16/50</t>
  </si>
  <si>
    <t>20/218</t>
  </si>
  <si>
    <t>1.中国软件杯优秀奖</t>
  </si>
  <si>
    <t>2.华北五省大学生计算机应用一等奖</t>
  </si>
  <si>
    <t>3.刘鼎杯三等奖</t>
  </si>
  <si>
    <t>4.计算机二级</t>
  </si>
  <si>
    <t>5.软件设计师</t>
  </si>
  <si>
    <t>王利如</t>
  </si>
  <si>
    <t>27/50</t>
  </si>
  <si>
    <t>43/218</t>
  </si>
  <si>
    <t>1.中级软件测评资格证</t>
  </si>
  <si>
    <t>2.第九届蓝桥杯大赛javaA组山西赛区二等奖</t>
  </si>
  <si>
    <t>3.“2018红帽子中国Linux大赛”晋级资格</t>
  </si>
  <si>
    <t>吴桐桐</t>
  </si>
  <si>
    <t>23/50</t>
  </si>
  <si>
    <t>40/218</t>
  </si>
  <si>
    <t>第九届蓝桥杯大赛java B组山西区二等奖</t>
  </si>
  <si>
    <t>杜鹏宙</t>
  </si>
  <si>
    <t>20/50</t>
  </si>
  <si>
    <t>14/218</t>
  </si>
  <si>
    <t>1.参与发布两篇省级论文。</t>
  </si>
  <si>
    <t>2.全国计算机二三级</t>
  </si>
  <si>
    <t>3.第七届中国软件杯二三等奖</t>
  </si>
  <si>
    <t>薛雅琪</t>
  </si>
  <si>
    <t>16140Y01/</t>
  </si>
  <si>
    <t>1/57</t>
  </si>
  <si>
    <t>2/57</t>
  </si>
  <si>
    <t>中北大学大学生创新创业训练项目校级项目参与人，中北大学大学生创新创业训练项目院级项目负责人</t>
  </si>
  <si>
    <t>2.第十届蓝桥杯个人赛省赛山西赛区二等奖</t>
  </si>
  <si>
    <t>刘小兵</t>
  </si>
  <si>
    <t>38/340</t>
  </si>
  <si>
    <t>37/340</t>
  </si>
  <si>
    <t>大学生创新创业院级立项</t>
  </si>
  <si>
    <t>2.“互联网+”创新创业大赛三等奖</t>
  </si>
  <si>
    <t>赵宸</t>
  </si>
  <si>
    <t>17130106/</t>
  </si>
  <si>
    <t>3/50</t>
  </si>
  <si>
    <t>12/731</t>
  </si>
  <si>
    <t>2017/2018学年综合素质一等奖学金</t>
  </si>
  <si>
    <t>2.全国计算机等级考试二级</t>
  </si>
  <si>
    <t>3.蓝桥杯软件类山西省一等奖（2018后半年）</t>
  </si>
  <si>
    <t>杨延军</t>
  </si>
  <si>
    <t>16140B01/</t>
  </si>
  <si>
    <t>1/33</t>
  </si>
  <si>
    <t>2018年大学生创业创新训练计划校级院级各一项</t>
  </si>
  <si>
    <t>2.“互联网+”创新创业大赛省赛一等奖</t>
  </si>
  <si>
    <t>3.腾讯公司小程序U计划项目</t>
  </si>
  <si>
    <t>4.全国大学生计算机技能应用大赛国家三等奖（2018.12）</t>
  </si>
  <si>
    <t>5.中国高校计算机大赛西北赛区二等奖</t>
  </si>
  <si>
    <t>6.国家外观专利</t>
  </si>
  <si>
    <t>7.软件著作权</t>
  </si>
  <si>
    <t>6.蓝桥杯全国软件和信息技术专业人才大赛三等奖</t>
  </si>
  <si>
    <t>袁晨迅</t>
  </si>
  <si>
    <t>17130112/</t>
  </si>
  <si>
    <t>11/731</t>
  </si>
  <si>
    <t>大学生创新创业训练项目校级立项，大学生创新创业训练项目院级立项</t>
  </si>
  <si>
    <t>2.第十届蓝桥杯C/C++程序设计省赛一等奖</t>
  </si>
  <si>
    <t>3.腾讯微信小程序U计划奖励</t>
  </si>
  <si>
    <t>4.软件著作权</t>
  </si>
  <si>
    <t>孙丽纯</t>
  </si>
  <si>
    <t>1/731</t>
  </si>
  <si>
    <t>1.计算机考试二级C语言</t>
  </si>
  <si>
    <t>2.计算机等级考试三级数据库技术</t>
  </si>
  <si>
    <t>3.蓝桥杯三等奖</t>
  </si>
  <si>
    <t>宋玥</t>
  </si>
  <si>
    <t>15140X01/</t>
  </si>
  <si>
    <t>2/203</t>
  </si>
  <si>
    <t>中北大学2017年度优秀共青团员</t>
  </si>
  <si>
    <t>2.第八届蓝桥杯C/C++类 B组省二等奖</t>
  </si>
  <si>
    <t>3.第二届山西省ACM程序设计大赛优秀奖</t>
  </si>
  <si>
    <t>4.全国计算机考试二级证书</t>
  </si>
  <si>
    <t>刘倩倩</t>
  </si>
  <si>
    <t>4/203</t>
  </si>
  <si>
    <t>1.全国计算机等级考试合格证书？</t>
  </si>
  <si>
    <t>2.计算机技术与软件专业技术资格？</t>
  </si>
  <si>
    <t>房微</t>
  </si>
  <si>
    <t>16140Y07/</t>
  </si>
  <si>
    <t>36/340</t>
  </si>
  <si>
    <t>1.第四届中北大学“互联网+”大学生创新创业三等奖</t>
  </si>
  <si>
    <t>2.全国计算机等级考试二级合格证书</t>
  </si>
  <si>
    <t>3.全国计算机等级考试三级合格证书</t>
  </si>
  <si>
    <t>4.“鑫台杯”2018华北五省（市，自治区）及港澳台大学生计算机应用大赛本科组国家三等奖（2018年11月）</t>
  </si>
  <si>
    <t>5.“刘鼎杯”大学生创新创业竞赛铜奖</t>
  </si>
  <si>
    <t>6.第九届蓝桥杯全国软件和信息技术专业人才大赛山西赛区C/C++程序设计大学B组二等奖</t>
  </si>
  <si>
    <t>高斌</t>
  </si>
  <si>
    <t>16140A01/</t>
  </si>
  <si>
    <t>50/204</t>
  </si>
  <si>
    <t>29/204</t>
  </si>
  <si>
    <t>第八届蓝桥杯程序设计省赛三等奖</t>
  </si>
  <si>
    <t>2.第十届蓝桥杯程序设计省赛一等奖</t>
  </si>
  <si>
    <t>3.计算机技术与软件专业技术中级软件设计师</t>
  </si>
  <si>
    <t>4.第九届蓝桥杯程序设计省赛二等奖</t>
  </si>
  <si>
    <t>6.“互联网+”创新创业大赛三等奖</t>
  </si>
  <si>
    <t>申逸凡</t>
  </si>
  <si>
    <t>3/204</t>
  </si>
  <si>
    <t>40/204</t>
  </si>
  <si>
    <t>山西省蓝桥杯省级一等奖（十届）</t>
  </si>
  <si>
    <t>刘勇</t>
  </si>
  <si>
    <t>6/204</t>
  </si>
  <si>
    <t>5/204</t>
  </si>
  <si>
    <t>1.全国计算机软件专业技术资格和水平考试认证中级软件设计师</t>
  </si>
  <si>
    <t>2.中国软件杯全国软件设计大赛三等奖</t>
  </si>
  <si>
    <t>3.山西省蓝桥杯二等奖</t>
  </si>
  <si>
    <t>4.刘鼎杯创新创业银奖</t>
  </si>
  <si>
    <t>张康</t>
  </si>
  <si>
    <t>28/204</t>
  </si>
  <si>
    <t>8/204</t>
  </si>
  <si>
    <t>中国高校计算机大赛—团体程序设计天梯赛全国一等奖</t>
  </si>
  <si>
    <t>2.ACM国际大学生程序设计竞赛亚洲区域赛铜奖（2018.12）</t>
  </si>
  <si>
    <t>3.中国大学生程序设计竞赛铜奖（2018.11）</t>
  </si>
  <si>
    <t>4.“蓝桥杯”全国软件人才大赛全国二等奖</t>
  </si>
  <si>
    <t>路佳伟</t>
  </si>
  <si>
    <t>58/204</t>
  </si>
  <si>
    <t>1.蓝桥杯三等奖</t>
  </si>
  <si>
    <t>2.计算机等级二级</t>
  </si>
  <si>
    <t>乔茂林</t>
  </si>
  <si>
    <t>55/204</t>
  </si>
  <si>
    <t>65/204</t>
  </si>
  <si>
    <t>1.第十届蓝桥杯蓝桥杯程序设计省赛三等奖</t>
  </si>
  <si>
    <t>2.第八届蓝桥杯程序设计省赛三等奖</t>
  </si>
  <si>
    <t>3.第九届蓝桥杯程序设计省赛二等奖</t>
  </si>
  <si>
    <t>冯嘉兴</t>
  </si>
  <si>
    <t>13/204</t>
  </si>
  <si>
    <t>计算机技术与软件专业技术中级软件设计师</t>
  </si>
  <si>
    <t>2.第九届蓝桥杯程序设计省赛一等奖</t>
  </si>
  <si>
    <t>3.第九届蓝桥杯程序设计国赛优秀奖</t>
  </si>
  <si>
    <t>4.第十届蓝桥杯程序设计省赛一等奖</t>
  </si>
  <si>
    <t>5.全国计算机二级（缺）</t>
  </si>
  <si>
    <t>6.全国计算机三级（2018.9）</t>
  </si>
  <si>
    <t>李海龙</t>
  </si>
  <si>
    <t>15140Y03/</t>
  </si>
  <si>
    <t>43/183</t>
  </si>
  <si>
    <t>25/183</t>
  </si>
  <si>
    <t>1.山西省兴晋杯银奖</t>
  </si>
  <si>
    <t>2.软件资格证书（程序员）初级</t>
  </si>
  <si>
    <t>3.蓝桥杯大赛二等奖</t>
  </si>
  <si>
    <t>李俊达</t>
  </si>
  <si>
    <t>15140A02/</t>
  </si>
  <si>
    <t>14/43</t>
  </si>
  <si>
    <t>109/218</t>
  </si>
  <si>
    <t>互联网+大赛二等奖</t>
  </si>
  <si>
    <t>王诗卿</t>
  </si>
  <si>
    <t>16140Y02/</t>
  </si>
  <si>
    <t>6/45</t>
  </si>
  <si>
    <t>3/45</t>
  </si>
  <si>
    <t>1.省级重点大创项目（负责人）</t>
  </si>
  <si>
    <t>2.第四个互联网+大赛校级三等奖</t>
  </si>
  <si>
    <t>袁昊</t>
  </si>
  <si>
    <t>17130109/</t>
  </si>
  <si>
    <t>90.2/2</t>
  </si>
  <si>
    <t>1/53</t>
  </si>
  <si>
    <t>1.蓝桥杯大赛三等奖（第十届）</t>
  </si>
  <si>
    <t>王程俊</t>
  </si>
  <si>
    <t>17130107/</t>
  </si>
  <si>
    <t>81.9/5</t>
  </si>
  <si>
    <t>118/731</t>
  </si>
  <si>
    <t>第九届蓝桥杯大赛二等奖</t>
  </si>
  <si>
    <t>学号</t>
  </si>
  <si>
    <t>担任职务</t>
  </si>
  <si>
    <t>学习成绩排名
（/）</t>
  </si>
  <si>
    <t>1.国家奖学金，学生军训优秀个人，校级优秀团干，校三好学生，2016/2017综合素质一等奖学金，</t>
  </si>
  <si>
    <t>2.第九集蓝桥杯大赛省级三等奖</t>
  </si>
  <si>
    <t>中国软件杯优秀奖，华北五省大学生计算机应用一等奖，刘鼎杯三等奖，计算机二级，软件设计师</t>
  </si>
  <si>
    <t>中级软件测评资格证，第九届蓝桥杯大赛javaA组山西赛区二等奖，“2018红帽子中国Linux大赛”晋级资格</t>
  </si>
  <si>
    <t>中北大学校级一二等奖，全国计算机二三级，第七届中国软件杯二三等奖，参与发布两篇省级论文。</t>
  </si>
  <si>
    <t>中北大学大学生创新创业训练项目校级项目参与人，中北大学大学生创新创业训练项目院级项目负责人，第十届蓝桥杯个人赛省赛山西赛区二等奖</t>
  </si>
  <si>
    <t>，</t>
  </si>
  <si>
    <t>“互联网+”创新创业大赛三等奖，大学生创新创业院级立项</t>
  </si>
  <si>
    <t>2017/2018学年综合素质一等奖学金，全国计算机等级考试二级，蓝桥杯软件类山西省一等奖</t>
  </si>
  <si>
    <t>“互联网+”创新创业大赛国赛铜奖，腾讯公司小程序U计划项目立项，全国大学生计算机技能应用大赛国家三等奖，中国高校计算机大赛西北赛区二等奖，蓝桥杯全国软件和信息技术专业人才大赛一等三等奖，2018年大学生创业创新训练计划校级院级各一项。</t>
  </si>
  <si>
    <t>第十届蓝桥杯C/C++程序设计省赛一等奖，腾讯微信小程序U计划奖励，大学生创新创业训练项目校级立项，大学生创新创业训练项目院级立项，软件著作权</t>
  </si>
  <si>
    <t>计算机考试二级C语言，计算机等级考试三级数据库技术，蓝桥杯三等奖</t>
  </si>
  <si>
    <t>第八届蓝桥杯C/C++类 B组省二等奖，第二届山西省ACM程序设计大赛优秀奖，中北大学2017年度优秀共青团员，全国计算机考试二级证书。</t>
  </si>
  <si>
    <t>全国计算机等级考试合格证书，计算机技术与软件专业技术资格</t>
  </si>
  <si>
    <t>全国计算机等级考试二级合格证书，全国计算机等级考试三级合格证书，“鑫台杯”2018华北五省（市，自治区）及港澳台大学生计算机应用大赛本科组国家三等奖，第九届蓝桥杯全国软件和信息技术专业人才大赛山西赛区C/C++程序设计大学B组二等奖，“刘鼎杯”大学生创新创业竞赛铜奖，第四届中北大学“互联网+”大学生创新创业三等奖</t>
  </si>
  <si>
    <t>第十届蓝桥杯程序设计省赛一等奖，计算机技术与软件专业技术中级软件设计师，第九届蓝桥杯程序设计省赛二等奖，第八届蓝桥杯程序设计省赛三等奖</t>
  </si>
  <si>
    <t>山西省蓝桥杯省级一等奖</t>
  </si>
  <si>
    <t>中国软件杯全国软件设计大赛三等奖，山西省蓝桥杯二等奖，全国计算机软件专业技术资格和水平考试认证中级软件设计师</t>
  </si>
  <si>
    <t>ACM国际大学生程序设计竞赛亚洲区域赛铜奖，中国大学生程序设计竞赛铜奖，“蓝桥杯”全国软件人才大赛全国二等奖，中国高校计算机大赛—团体程序设计天梯赛全国一等奖</t>
  </si>
  <si>
    <t>蓝桥杯三等奖，计算机等级二级</t>
  </si>
  <si>
    <t>第八届蓝桥杯程序设计省赛三等奖，第九届蓝桥杯程序设计省赛二等奖，第十届蓝桥杯蓝桥杯程序设计省赛三等奖</t>
  </si>
  <si>
    <t>第九届蓝桥杯程序设计省赛一等奖，第九届蓝桥杯程序设计国赛优秀奖，第十届蓝桥杯程序设计省赛一等奖，全国计算机二级，全国计算机三级，计算机技术与软件专业技术中级软件设计师</t>
  </si>
  <si>
    <t>软件资格证书（程序员），蓝桥杯大赛二等奖，刘鼎杯创新创业银奖，山西省兴晋杯</t>
  </si>
  <si>
    <t>119/218</t>
  </si>
  <si>
    <t>软件学院国家奖学金推荐名单公示</t>
  </si>
  <si>
    <t>班级</t>
  </si>
  <si>
    <t>专业学分绩点排名
（/）（学分绩点数值）</t>
  </si>
  <si>
    <t>体测分数</t>
  </si>
  <si>
    <t>赵雅琪</t>
  </si>
  <si>
    <t>1/738(4.32)</t>
  </si>
  <si>
    <t>1/738</t>
  </si>
  <si>
    <t>1913040812</t>
  </si>
  <si>
    <t>任嘉伟</t>
  </si>
  <si>
    <t>3/738(4.13)</t>
  </si>
  <si>
    <t>2/738</t>
  </si>
  <si>
    <t>郭辰华</t>
  </si>
  <si>
    <t>6/738(4.09)</t>
  </si>
  <si>
    <t xml:space="preserve"> 4/738</t>
  </si>
  <si>
    <t>吴越鑫</t>
  </si>
  <si>
    <t>18/777(3.79)</t>
  </si>
  <si>
    <t>8/777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</si>
</sst>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2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25" fillId="9" borderId="0" applyNumberFormat="0" applyBorder="0" applyAlignment="0" applyProtection="0"/>
    <xf numFmtId="0" fontId="6" fillId="0" borderId="5" applyNumberFormat="0" applyFill="0" applyAlignment="0" applyProtection="0"/>
    <xf numFmtId="0" fontId="25" fillId="10" borderId="0" applyNumberFormat="0" applyBorder="0" applyAlignment="0" applyProtection="0"/>
    <xf numFmtId="0" fontId="9" fillId="11" borderId="6" applyNumberFormat="0" applyAlignment="0" applyProtection="0"/>
    <xf numFmtId="0" fontId="16" fillId="11" borderId="1" applyNumberFormat="0" applyAlignment="0" applyProtection="0"/>
    <xf numFmtId="0" fontId="24" fillId="12" borderId="7" applyNumberFormat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  <xf numFmtId="0" fontId="11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25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100" workbookViewId="0" topLeftCell="A31">
      <selection activeCell="A36" sqref="A36:N38"/>
    </sheetView>
  </sheetViews>
  <sheetFormatPr defaultColWidth="9.125" defaultRowHeight="14.25"/>
  <cols>
    <col min="1" max="1" width="3.125" style="27" customWidth="1"/>
    <col min="2" max="2" width="7.125" style="27" customWidth="1"/>
    <col min="3" max="3" width="11.00390625" style="27" customWidth="1"/>
    <col min="4" max="4" width="5.875" style="27" customWidth="1"/>
    <col min="5" max="5" width="4.625" style="27" customWidth="1"/>
    <col min="6" max="6" width="8.375" style="27" customWidth="1"/>
    <col min="7" max="7" width="9.875" style="27" customWidth="1"/>
    <col min="8" max="8" width="7.875" style="27" customWidth="1"/>
    <col min="9" max="9" width="35.50390625" style="40" customWidth="1"/>
    <col min="10" max="10" width="5.625" style="28" customWidth="1"/>
    <col min="11" max="11" width="5.375" style="28" customWidth="1"/>
    <col min="12" max="12" width="7.125" style="27" customWidth="1"/>
    <col min="13" max="13" width="6.625" style="28" customWidth="1"/>
    <col min="14" max="14" width="9.00390625" style="28" bestFit="1" customWidth="1"/>
    <col min="15" max="32" width="9.00390625" style="27" bestFit="1" customWidth="1"/>
    <col min="33" max="16384" width="9.125" style="27" customWidth="1"/>
  </cols>
  <sheetData>
    <row r="1" spans="1:8" ht="14.25">
      <c r="A1" s="40" t="s">
        <v>0</v>
      </c>
      <c r="B1" s="40"/>
      <c r="C1" s="40"/>
      <c r="D1" s="40"/>
      <c r="E1" s="40"/>
      <c r="F1" s="40"/>
      <c r="G1" s="40"/>
      <c r="H1" s="40"/>
    </row>
    <row r="2" spans="1:14" ht="42.75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30" t="s">
        <v>7</v>
      </c>
      <c r="H2" s="30" t="s">
        <v>8</v>
      </c>
      <c r="I2" s="29" t="s">
        <v>9</v>
      </c>
      <c r="J2" s="45" t="s">
        <v>10</v>
      </c>
      <c r="K2" s="39" t="s">
        <v>11</v>
      </c>
      <c r="L2" s="46" t="s">
        <v>12</v>
      </c>
      <c r="M2" s="47" t="s">
        <v>13</v>
      </c>
      <c r="N2" s="47" t="s">
        <v>14</v>
      </c>
    </row>
    <row r="3" spans="1:14" ht="14.25">
      <c r="A3" s="41">
        <v>1</v>
      </c>
      <c r="B3" s="31" t="s">
        <v>15</v>
      </c>
      <c r="C3" s="41" t="s">
        <v>16</v>
      </c>
      <c r="D3" s="41" t="s">
        <v>17</v>
      </c>
      <c r="E3" s="41" t="s">
        <v>18</v>
      </c>
      <c r="F3" s="41" t="s">
        <v>19</v>
      </c>
      <c r="G3" s="42" t="s">
        <v>20</v>
      </c>
      <c r="H3" s="42" t="s">
        <v>21</v>
      </c>
      <c r="I3" s="48" t="s">
        <v>22</v>
      </c>
      <c r="J3" s="45">
        <v>0</v>
      </c>
      <c r="K3" s="49">
        <v>2</v>
      </c>
      <c r="L3" s="50">
        <f>(5+7+7+6+7)/5</f>
        <v>6.4</v>
      </c>
      <c r="M3" s="50">
        <f>L3*0.2+K3*0.8</f>
        <v>2.8800000000000003</v>
      </c>
      <c r="N3" s="47"/>
    </row>
    <row r="4" spans="1:14" ht="27.75" customHeight="1">
      <c r="A4" s="32"/>
      <c r="B4" s="43"/>
      <c r="C4" s="32"/>
      <c r="D4" s="32"/>
      <c r="E4" s="32"/>
      <c r="F4" s="32"/>
      <c r="G4" s="44"/>
      <c r="H4" s="44"/>
      <c r="I4" s="36" t="s">
        <v>23</v>
      </c>
      <c r="J4" s="47">
        <v>2</v>
      </c>
      <c r="K4" s="51"/>
      <c r="L4" s="52"/>
      <c r="M4" s="53"/>
      <c r="N4" s="47"/>
    </row>
    <row r="5" spans="1:14" ht="27" customHeight="1">
      <c r="A5" s="31">
        <v>2</v>
      </c>
      <c r="B5" s="31" t="s">
        <v>24</v>
      </c>
      <c r="C5" s="31" t="s">
        <v>16</v>
      </c>
      <c r="D5" s="31" t="s">
        <v>25</v>
      </c>
      <c r="E5" s="31" t="s">
        <v>18</v>
      </c>
      <c r="F5" s="31" t="s">
        <v>19</v>
      </c>
      <c r="G5" s="31" t="s">
        <v>26</v>
      </c>
      <c r="H5" s="31" t="s">
        <v>27</v>
      </c>
      <c r="I5" s="36" t="s">
        <v>28</v>
      </c>
      <c r="J5" s="47">
        <v>0</v>
      </c>
      <c r="K5" s="34">
        <v>12</v>
      </c>
      <c r="L5" s="50">
        <f>(5+8+9+7+8)/5</f>
        <v>7.4</v>
      </c>
      <c r="M5" s="50">
        <f>L5*0.2+K5*0.8</f>
        <v>11.080000000000002</v>
      </c>
      <c r="N5" s="47"/>
    </row>
    <row r="6" spans="1:14" ht="27" customHeight="1">
      <c r="A6" s="41"/>
      <c r="B6" s="41"/>
      <c r="C6" s="41"/>
      <c r="D6" s="41"/>
      <c r="E6" s="41"/>
      <c r="F6" s="41"/>
      <c r="G6" s="41"/>
      <c r="H6" s="41"/>
      <c r="I6" s="36" t="s">
        <v>29</v>
      </c>
      <c r="J6" s="47">
        <v>10</v>
      </c>
      <c r="K6" s="34"/>
      <c r="L6" s="54"/>
      <c r="M6" s="54"/>
      <c r="N6" s="47"/>
    </row>
    <row r="7" spans="1:14" ht="27" customHeight="1">
      <c r="A7" s="41"/>
      <c r="B7" s="41"/>
      <c r="C7" s="41"/>
      <c r="D7" s="41"/>
      <c r="E7" s="41"/>
      <c r="F7" s="41"/>
      <c r="G7" s="41"/>
      <c r="H7" s="41"/>
      <c r="I7" s="36" t="s">
        <v>30</v>
      </c>
      <c r="J7" s="47">
        <v>2</v>
      </c>
      <c r="K7" s="34"/>
      <c r="L7" s="54"/>
      <c r="M7" s="54"/>
      <c r="N7" s="47"/>
    </row>
    <row r="8" spans="1:14" ht="27" customHeight="1">
      <c r="A8" s="41"/>
      <c r="B8" s="41"/>
      <c r="C8" s="41"/>
      <c r="D8" s="41"/>
      <c r="E8" s="41"/>
      <c r="F8" s="41"/>
      <c r="G8" s="41"/>
      <c r="H8" s="41"/>
      <c r="I8" s="36" t="s">
        <v>31</v>
      </c>
      <c r="J8" s="47">
        <v>0</v>
      </c>
      <c r="K8" s="34"/>
      <c r="L8" s="54"/>
      <c r="M8" s="54"/>
      <c r="N8" s="47"/>
    </row>
    <row r="9" spans="1:14" ht="27" customHeight="1">
      <c r="A9" s="32"/>
      <c r="B9" s="32"/>
      <c r="C9" s="32"/>
      <c r="D9" s="32"/>
      <c r="E9" s="32"/>
      <c r="F9" s="32"/>
      <c r="G9" s="32"/>
      <c r="H9" s="32"/>
      <c r="I9" s="36" t="s">
        <v>32</v>
      </c>
      <c r="J9" s="47">
        <v>0</v>
      </c>
      <c r="K9" s="34"/>
      <c r="L9" s="53"/>
      <c r="M9" s="53"/>
      <c r="N9" s="47"/>
    </row>
    <row r="10" spans="1:14" ht="30.75" customHeight="1">
      <c r="A10" s="31">
        <v>3</v>
      </c>
      <c r="B10" s="31" t="s">
        <v>33</v>
      </c>
      <c r="C10" s="31" t="s">
        <v>16</v>
      </c>
      <c r="D10" s="31" t="s">
        <v>17</v>
      </c>
      <c r="E10" s="31" t="s">
        <v>18</v>
      </c>
      <c r="F10" s="31" t="s">
        <v>19</v>
      </c>
      <c r="G10" s="31" t="s">
        <v>34</v>
      </c>
      <c r="H10" s="31" t="s">
        <v>35</v>
      </c>
      <c r="I10" s="36" t="s">
        <v>36</v>
      </c>
      <c r="J10" s="47">
        <v>0</v>
      </c>
      <c r="K10" s="34">
        <v>3</v>
      </c>
      <c r="L10" s="50">
        <f>(6+7+7+5+6)/5</f>
        <v>6.2</v>
      </c>
      <c r="M10" s="50">
        <f>L10*0.2+K10*0.8</f>
        <v>3.6400000000000006</v>
      </c>
      <c r="N10" s="47"/>
    </row>
    <row r="11" spans="1:14" ht="30.75" customHeight="1">
      <c r="A11" s="41"/>
      <c r="B11" s="41"/>
      <c r="C11" s="41"/>
      <c r="D11" s="41"/>
      <c r="E11" s="41"/>
      <c r="F11" s="41"/>
      <c r="G11" s="41"/>
      <c r="H11" s="41"/>
      <c r="I11" s="36" t="s">
        <v>37</v>
      </c>
      <c r="J11" s="47">
        <v>3</v>
      </c>
      <c r="K11" s="34"/>
      <c r="L11" s="54"/>
      <c r="M11" s="54"/>
      <c r="N11" s="47"/>
    </row>
    <row r="12" spans="1:14" ht="30.75" customHeight="1">
      <c r="A12" s="32"/>
      <c r="B12" s="32"/>
      <c r="C12" s="32"/>
      <c r="D12" s="32"/>
      <c r="E12" s="32"/>
      <c r="F12" s="32"/>
      <c r="G12" s="32"/>
      <c r="H12" s="32"/>
      <c r="I12" s="36" t="s">
        <v>38</v>
      </c>
      <c r="J12" s="47">
        <v>0</v>
      </c>
      <c r="K12" s="34"/>
      <c r="L12" s="53"/>
      <c r="M12" s="53"/>
      <c r="N12" s="47"/>
    </row>
    <row r="13" spans="1:14" ht="93" customHeight="1">
      <c r="A13" s="29">
        <v>4</v>
      </c>
      <c r="B13" s="29" t="s">
        <v>39</v>
      </c>
      <c r="C13" s="29" t="s">
        <v>16</v>
      </c>
      <c r="D13" s="29" t="s">
        <v>17</v>
      </c>
      <c r="E13" s="29" t="s">
        <v>18</v>
      </c>
      <c r="F13" s="29" t="s">
        <v>19</v>
      </c>
      <c r="G13" s="29" t="s">
        <v>40</v>
      </c>
      <c r="H13" s="29" t="s">
        <v>41</v>
      </c>
      <c r="I13" s="36" t="s">
        <v>42</v>
      </c>
      <c r="J13" s="47">
        <v>3</v>
      </c>
      <c r="K13" s="34">
        <v>3</v>
      </c>
      <c r="L13" s="55">
        <f>(5+7+6+5+6)/5</f>
        <v>5.8</v>
      </c>
      <c r="M13" s="47">
        <f>L13*0.2+K13*0.8</f>
        <v>3.5600000000000005</v>
      </c>
      <c r="N13" s="47"/>
    </row>
    <row r="14" spans="1:14" ht="33" customHeight="1">
      <c r="A14" s="31">
        <v>5</v>
      </c>
      <c r="B14" s="31" t="s">
        <v>43</v>
      </c>
      <c r="C14" s="31" t="s">
        <v>16</v>
      </c>
      <c r="D14" s="31" t="s">
        <v>25</v>
      </c>
      <c r="E14" s="31" t="s">
        <v>18</v>
      </c>
      <c r="F14" s="31" t="s">
        <v>19</v>
      </c>
      <c r="G14" s="31" t="s">
        <v>44</v>
      </c>
      <c r="H14" s="31" t="s">
        <v>45</v>
      </c>
      <c r="I14" s="36" t="s">
        <v>46</v>
      </c>
      <c r="J14" s="47">
        <v>0</v>
      </c>
      <c r="K14" s="34">
        <v>11</v>
      </c>
      <c r="L14" s="50">
        <f>(6+6+6+5+6)/5</f>
        <v>5.8</v>
      </c>
      <c r="M14" s="50">
        <f>L14*0.2+K14*0.8</f>
        <v>9.96</v>
      </c>
      <c r="N14" s="47"/>
    </row>
    <row r="15" spans="1:14" ht="33" customHeight="1">
      <c r="A15" s="41"/>
      <c r="B15" s="41"/>
      <c r="C15" s="41"/>
      <c r="D15" s="41"/>
      <c r="E15" s="41"/>
      <c r="F15" s="41"/>
      <c r="G15" s="41"/>
      <c r="H15" s="41"/>
      <c r="I15" s="36" t="s">
        <v>47</v>
      </c>
      <c r="J15" s="47">
        <v>2</v>
      </c>
      <c r="K15" s="34"/>
      <c r="L15" s="54"/>
      <c r="M15" s="54"/>
      <c r="N15" s="47"/>
    </row>
    <row r="16" spans="1:14" ht="33" customHeight="1">
      <c r="A16" s="32"/>
      <c r="B16" s="32"/>
      <c r="C16" s="32"/>
      <c r="D16" s="32"/>
      <c r="E16" s="32"/>
      <c r="F16" s="32"/>
      <c r="G16" s="32"/>
      <c r="H16" s="32"/>
      <c r="I16" s="36" t="s">
        <v>48</v>
      </c>
      <c r="J16" s="47">
        <v>9</v>
      </c>
      <c r="K16" s="34"/>
      <c r="L16" s="53"/>
      <c r="M16" s="53"/>
      <c r="N16" s="47"/>
    </row>
    <row r="17" spans="1:14" ht="45.75" customHeight="1">
      <c r="A17" s="31">
        <v>6</v>
      </c>
      <c r="B17" s="31" t="s">
        <v>49</v>
      </c>
      <c r="C17" s="31" t="s">
        <v>50</v>
      </c>
      <c r="D17" s="31" t="s">
        <v>17</v>
      </c>
      <c r="E17" s="31" t="s">
        <v>18</v>
      </c>
      <c r="F17" s="31" t="s">
        <v>19</v>
      </c>
      <c r="G17" s="31" t="s">
        <v>51</v>
      </c>
      <c r="H17" s="31" t="s">
        <v>52</v>
      </c>
      <c r="I17" s="36" t="s">
        <v>53</v>
      </c>
      <c r="J17" s="47">
        <v>0</v>
      </c>
      <c r="K17" s="34">
        <v>0</v>
      </c>
      <c r="L17" s="50">
        <v>5.6</v>
      </c>
      <c r="M17" s="50">
        <v>0</v>
      </c>
      <c r="N17" s="47"/>
    </row>
    <row r="18" spans="1:14" ht="45.75" customHeight="1">
      <c r="A18" s="32"/>
      <c r="B18" s="32"/>
      <c r="C18" s="32"/>
      <c r="D18" s="32"/>
      <c r="E18" s="32"/>
      <c r="F18" s="32"/>
      <c r="G18" s="32"/>
      <c r="H18" s="32"/>
      <c r="I18" s="36" t="s">
        <v>54</v>
      </c>
      <c r="J18" s="47">
        <v>0</v>
      </c>
      <c r="K18" s="34"/>
      <c r="L18" s="53"/>
      <c r="M18" s="53"/>
      <c r="N18" s="47"/>
    </row>
    <row r="19" spans="1:14" ht="33.75" customHeight="1">
      <c r="A19" s="31">
        <v>7</v>
      </c>
      <c r="B19" s="31" t="s">
        <v>55</v>
      </c>
      <c r="C19" s="31" t="s">
        <v>50</v>
      </c>
      <c r="D19" s="31" t="s">
        <v>25</v>
      </c>
      <c r="E19" s="31" t="s">
        <v>18</v>
      </c>
      <c r="F19" s="31" t="s">
        <v>19</v>
      </c>
      <c r="G19" s="31" t="s">
        <v>56</v>
      </c>
      <c r="H19" s="31" t="s">
        <v>57</v>
      </c>
      <c r="I19" s="36" t="s">
        <v>58</v>
      </c>
      <c r="J19" s="47">
        <v>0</v>
      </c>
      <c r="K19" s="34">
        <v>2</v>
      </c>
      <c r="L19" s="50">
        <f>(6+6+6+8+7)/5</f>
        <v>6.6</v>
      </c>
      <c r="M19" s="50">
        <f>L19*0.2+K19*0.8</f>
        <v>2.92</v>
      </c>
      <c r="N19" s="47"/>
    </row>
    <row r="20" spans="1:14" ht="33.75" customHeight="1">
      <c r="A20" s="32"/>
      <c r="B20" s="32"/>
      <c r="C20" s="32"/>
      <c r="D20" s="32"/>
      <c r="E20" s="32"/>
      <c r="F20" s="32"/>
      <c r="G20" s="32"/>
      <c r="H20" s="32"/>
      <c r="I20" s="36" t="s">
        <v>59</v>
      </c>
      <c r="J20" s="47">
        <v>2</v>
      </c>
      <c r="K20" s="34"/>
      <c r="L20" s="53"/>
      <c r="M20" s="53"/>
      <c r="N20" s="47"/>
    </row>
    <row r="21" spans="1:14" ht="30" customHeight="1">
      <c r="A21" s="31">
        <v>8</v>
      </c>
      <c r="B21" s="31" t="s">
        <v>60</v>
      </c>
      <c r="C21" s="31" t="s">
        <v>61</v>
      </c>
      <c r="D21" s="31" t="s">
        <v>25</v>
      </c>
      <c r="E21" s="31" t="s">
        <v>18</v>
      </c>
      <c r="F21" s="31" t="s">
        <v>19</v>
      </c>
      <c r="G21" s="31" t="s">
        <v>62</v>
      </c>
      <c r="H21" s="31" t="s">
        <v>63</v>
      </c>
      <c r="I21" s="36" t="s">
        <v>64</v>
      </c>
      <c r="J21" s="47">
        <v>0</v>
      </c>
      <c r="K21" s="34">
        <v>0</v>
      </c>
      <c r="L21" s="50">
        <f>(6+6+6+6+7)/5</f>
        <v>6.2</v>
      </c>
      <c r="M21" s="50">
        <v>0</v>
      </c>
      <c r="N21" s="47"/>
    </row>
    <row r="22" spans="1:14" ht="30" customHeight="1">
      <c r="A22" s="41"/>
      <c r="B22" s="41"/>
      <c r="C22" s="41"/>
      <c r="D22" s="41"/>
      <c r="E22" s="41"/>
      <c r="F22" s="41"/>
      <c r="G22" s="41"/>
      <c r="H22" s="41"/>
      <c r="I22" s="36" t="s">
        <v>65</v>
      </c>
      <c r="J22" s="47">
        <v>0</v>
      </c>
      <c r="K22" s="34"/>
      <c r="L22" s="54"/>
      <c r="M22" s="54"/>
      <c r="N22" s="47"/>
    </row>
    <row r="23" spans="1:14" ht="30" customHeight="1">
      <c r="A23" s="32"/>
      <c r="B23" s="32"/>
      <c r="C23" s="32"/>
      <c r="D23" s="32"/>
      <c r="E23" s="32"/>
      <c r="F23" s="32"/>
      <c r="G23" s="32"/>
      <c r="H23" s="32"/>
      <c r="I23" s="36" t="s">
        <v>66</v>
      </c>
      <c r="J23" s="47">
        <v>0</v>
      </c>
      <c r="K23" s="34"/>
      <c r="L23" s="53"/>
      <c r="M23" s="53"/>
      <c r="N23" s="47"/>
    </row>
    <row r="24" spans="1:14" ht="31.5" customHeight="1">
      <c r="A24" s="31">
        <v>9</v>
      </c>
      <c r="B24" s="31" t="s">
        <v>67</v>
      </c>
      <c r="C24" s="31" t="s">
        <v>68</v>
      </c>
      <c r="D24" s="31" t="s">
        <v>25</v>
      </c>
      <c r="E24" s="31" t="s">
        <v>18</v>
      </c>
      <c r="F24" s="31" t="s">
        <v>19</v>
      </c>
      <c r="G24" s="31" t="s">
        <v>69</v>
      </c>
      <c r="H24" s="31" t="s">
        <v>69</v>
      </c>
      <c r="I24" s="36" t="s">
        <v>70</v>
      </c>
      <c r="J24" s="47">
        <v>0</v>
      </c>
      <c r="K24" s="34">
        <v>10</v>
      </c>
      <c r="L24" s="50">
        <f>(8+8+9+9+9)/5</f>
        <v>8.6</v>
      </c>
      <c r="M24" s="50">
        <f>L24*0.2+K24*0.8</f>
        <v>9.72</v>
      </c>
      <c r="N24" s="47"/>
    </row>
    <row r="25" spans="1:14" ht="31.5" customHeight="1">
      <c r="A25" s="41"/>
      <c r="B25" s="41"/>
      <c r="C25" s="41"/>
      <c r="D25" s="41"/>
      <c r="E25" s="41"/>
      <c r="F25" s="41"/>
      <c r="G25" s="41"/>
      <c r="H25" s="41"/>
      <c r="I25" s="36" t="s">
        <v>71</v>
      </c>
      <c r="J25" s="47">
        <v>0</v>
      </c>
      <c r="K25" s="34"/>
      <c r="L25" s="54"/>
      <c r="M25" s="54"/>
      <c r="N25" s="47"/>
    </row>
    <row r="26" spans="1:14" ht="31.5" customHeight="1">
      <c r="A26" s="41"/>
      <c r="B26" s="41"/>
      <c r="C26" s="41"/>
      <c r="D26" s="41"/>
      <c r="E26" s="41"/>
      <c r="F26" s="41"/>
      <c r="G26" s="41"/>
      <c r="H26" s="41"/>
      <c r="I26" s="36" t="s">
        <v>72</v>
      </c>
      <c r="J26" s="47">
        <v>0</v>
      </c>
      <c r="K26" s="34"/>
      <c r="L26" s="54"/>
      <c r="M26" s="54"/>
      <c r="N26" s="47"/>
    </row>
    <row r="27" spans="1:14" ht="31.5" customHeight="1">
      <c r="A27" s="41"/>
      <c r="B27" s="41"/>
      <c r="C27" s="41"/>
      <c r="D27" s="41"/>
      <c r="E27" s="41"/>
      <c r="F27" s="41"/>
      <c r="G27" s="41"/>
      <c r="H27" s="41"/>
      <c r="I27" s="36" t="s">
        <v>73</v>
      </c>
      <c r="J27" s="47">
        <v>0</v>
      </c>
      <c r="K27" s="34"/>
      <c r="L27" s="54"/>
      <c r="M27" s="54"/>
      <c r="N27" s="47"/>
    </row>
    <row r="28" spans="1:14" ht="31.5" customHeight="1">
      <c r="A28" s="41"/>
      <c r="B28" s="41"/>
      <c r="C28" s="41"/>
      <c r="D28" s="41"/>
      <c r="E28" s="41"/>
      <c r="F28" s="41"/>
      <c r="G28" s="41"/>
      <c r="H28" s="41"/>
      <c r="I28" s="36" t="s">
        <v>74</v>
      </c>
      <c r="J28" s="47">
        <v>4</v>
      </c>
      <c r="K28" s="34"/>
      <c r="L28" s="54"/>
      <c r="M28" s="54"/>
      <c r="N28" s="47"/>
    </row>
    <row r="29" spans="1:14" ht="31.5" customHeight="1">
      <c r="A29" s="41"/>
      <c r="B29" s="41"/>
      <c r="C29" s="41"/>
      <c r="D29" s="41"/>
      <c r="E29" s="41"/>
      <c r="F29" s="41"/>
      <c r="G29" s="41"/>
      <c r="H29" s="41"/>
      <c r="I29" s="36" t="s">
        <v>75</v>
      </c>
      <c r="J29" s="47">
        <v>4</v>
      </c>
      <c r="K29" s="34"/>
      <c r="L29" s="54"/>
      <c r="M29" s="54"/>
      <c r="N29" s="47"/>
    </row>
    <row r="30" spans="1:14" ht="31.5" customHeight="1">
      <c r="A30" s="41"/>
      <c r="B30" s="41"/>
      <c r="C30" s="41"/>
      <c r="D30" s="41"/>
      <c r="E30" s="41"/>
      <c r="F30" s="41"/>
      <c r="G30" s="41"/>
      <c r="H30" s="41"/>
      <c r="I30" s="36" t="s">
        <v>76</v>
      </c>
      <c r="J30" s="47">
        <v>0</v>
      </c>
      <c r="K30" s="34"/>
      <c r="L30" s="54"/>
      <c r="M30" s="54"/>
      <c r="N30" s="47"/>
    </row>
    <row r="31" spans="1:14" ht="31.5" customHeight="1">
      <c r="A31" s="32"/>
      <c r="B31" s="32"/>
      <c r="C31" s="32"/>
      <c r="D31" s="32"/>
      <c r="E31" s="32"/>
      <c r="F31" s="32"/>
      <c r="G31" s="32"/>
      <c r="H31" s="32"/>
      <c r="I31" s="36" t="s">
        <v>77</v>
      </c>
      <c r="J31" s="47">
        <v>2</v>
      </c>
      <c r="K31" s="34"/>
      <c r="L31" s="53"/>
      <c r="M31" s="53"/>
      <c r="N31" s="47"/>
    </row>
    <row r="32" spans="1:14" ht="39" customHeight="1">
      <c r="A32" s="31">
        <v>10</v>
      </c>
      <c r="B32" s="31" t="s">
        <v>78</v>
      </c>
      <c r="C32" s="31" t="s">
        <v>79</v>
      </c>
      <c r="D32" s="31" t="s">
        <v>25</v>
      </c>
      <c r="E32" s="31" t="s">
        <v>18</v>
      </c>
      <c r="F32" s="31" t="s">
        <v>19</v>
      </c>
      <c r="G32" s="31" t="s">
        <v>80</v>
      </c>
      <c r="H32" s="31" t="s">
        <v>80</v>
      </c>
      <c r="I32" s="36" t="s">
        <v>81</v>
      </c>
      <c r="J32" s="47">
        <v>0</v>
      </c>
      <c r="K32" s="34">
        <v>0</v>
      </c>
      <c r="L32" s="50">
        <f>(8+8+8+7+9)/5</f>
        <v>8</v>
      </c>
      <c r="M32" s="50">
        <v>0</v>
      </c>
      <c r="N32" s="47"/>
    </row>
    <row r="33" spans="1:14" ht="39" customHeight="1">
      <c r="A33" s="41"/>
      <c r="B33" s="41"/>
      <c r="C33" s="41"/>
      <c r="D33" s="41"/>
      <c r="E33" s="41"/>
      <c r="F33" s="41"/>
      <c r="G33" s="41"/>
      <c r="H33" s="41"/>
      <c r="I33" s="36" t="s">
        <v>82</v>
      </c>
      <c r="J33" s="47">
        <v>0</v>
      </c>
      <c r="K33" s="34"/>
      <c r="L33" s="54"/>
      <c r="M33" s="54"/>
      <c r="N33" s="47"/>
    </row>
    <row r="34" spans="1:14" ht="39" customHeight="1">
      <c r="A34" s="41"/>
      <c r="B34" s="41"/>
      <c r="C34" s="41"/>
      <c r="D34" s="41"/>
      <c r="E34" s="41"/>
      <c r="F34" s="41"/>
      <c r="G34" s="41"/>
      <c r="H34" s="41"/>
      <c r="I34" s="36" t="s">
        <v>83</v>
      </c>
      <c r="J34" s="47">
        <v>0</v>
      </c>
      <c r="K34" s="34"/>
      <c r="L34" s="54"/>
      <c r="M34" s="54"/>
      <c r="N34" s="47"/>
    </row>
    <row r="35" spans="1:14" ht="39" customHeight="1">
      <c r="A35" s="32"/>
      <c r="B35" s="32"/>
      <c r="C35" s="32"/>
      <c r="D35" s="32"/>
      <c r="E35" s="32"/>
      <c r="F35" s="32"/>
      <c r="G35" s="32"/>
      <c r="H35" s="32"/>
      <c r="I35" s="36" t="s">
        <v>84</v>
      </c>
      <c r="J35" s="47">
        <v>0</v>
      </c>
      <c r="K35" s="34"/>
      <c r="L35" s="53"/>
      <c r="M35" s="53"/>
      <c r="N35" s="47"/>
    </row>
    <row r="36" spans="1:14" ht="30.75" customHeight="1">
      <c r="A36" s="31">
        <v>11</v>
      </c>
      <c r="B36" s="31" t="s">
        <v>85</v>
      </c>
      <c r="C36" s="31" t="s">
        <v>79</v>
      </c>
      <c r="D36" s="31" t="s">
        <v>17</v>
      </c>
      <c r="E36" s="31" t="s">
        <v>18</v>
      </c>
      <c r="F36" s="31" t="s">
        <v>19</v>
      </c>
      <c r="G36" s="31" t="s">
        <v>86</v>
      </c>
      <c r="H36" s="31" t="s">
        <v>86</v>
      </c>
      <c r="I36" s="36" t="s">
        <v>87</v>
      </c>
      <c r="J36" s="47">
        <v>1</v>
      </c>
      <c r="K36" s="34">
        <v>1</v>
      </c>
      <c r="L36" s="50">
        <f>(7+7+7+6+9)/5</f>
        <v>7.2</v>
      </c>
      <c r="M36" s="50">
        <f>L36*0.2+K36*0.8</f>
        <v>2.24</v>
      </c>
      <c r="N36" s="47"/>
    </row>
    <row r="37" spans="1:14" ht="30.75" customHeight="1">
      <c r="A37" s="41"/>
      <c r="B37" s="41"/>
      <c r="C37" s="41"/>
      <c r="D37" s="41"/>
      <c r="E37" s="41"/>
      <c r="F37" s="41"/>
      <c r="G37" s="41"/>
      <c r="H37" s="41"/>
      <c r="I37" s="36" t="s">
        <v>88</v>
      </c>
      <c r="J37" s="47">
        <v>0</v>
      </c>
      <c r="K37" s="34"/>
      <c r="L37" s="54"/>
      <c r="M37" s="54"/>
      <c r="N37" s="47"/>
    </row>
    <row r="38" spans="1:14" ht="30.75" customHeight="1">
      <c r="A38" s="32"/>
      <c r="B38" s="32"/>
      <c r="C38" s="32"/>
      <c r="D38" s="32"/>
      <c r="E38" s="32"/>
      <c r="F38" s="32"/>
      <c r="G38" s="32"/>
      <c r="H38" s="32"/>
      <c r="I38" s="36" t="s">
        <v>89</v>
      </c>
      <c r="J38" s="47">
        <v>0</v>
      </c>
      <c r="K38" s="34"/>
      <c r="L38" s="53"/>
      <c r="M38" s="53"/>
      <c r="N38" s="47"/>
    </row>
    <row r="39" spans="1:14" ht="30" customHeight="1">
      <c r="A39" s="31">
        <v>12</v>
      </c>
      <c r="B39" s="31" t="s">
        <v>90</v>
      </c>
      <c r="C39" s="31" t="s">
        <v>91</v>
      </c>
      <c r="D39" s="31" t="s">
        <v>17</v>
      </c>
      <c r="E39" s="31" t="s">
        <v>18</v>
      </c>
      <c r="F39" s="31" t="s">
        <v>19</v>
      </c>
      <c r="G39" s="31" t="s">
        <v>92</v>
      </c>
      <c r="H39" s="31" t="s">
        <v>92</v>
      </c>
      <c r="I39" s="36" t="s">
        <v>93</v>
      </c>
      <c r="J39" s="47">
        <v>0</v>
      </c>
      <c r="K39" s="34"/>
      <c r="L39" s="50">
        <v>0</v>
      </c>
      <c r="M39" s="50">
        <v>0</v>
      </c>
      <c r="N39" s="47"/>
    </row>
    <row r="40" spans="1:14" ht="30" customHeight="1">
      <c r="A40" s="41"/>
      <c r="B40" s="41"/>
      <c r="C40" s="41"/>
      <c r="D40" s="41"/>
      <c r="E40" s="41"/>
      <c r="F40" s="41"/>
      <c r="G40" s="41"/>
      <c r="H40" s="41"/>
      <c r="I40" s="36" t="s">
        <v>94</v>
      </c>
      <c r="J40" s="47">
        <v>3</v>
      </c>
      <c r="K40" s="34"/>
      <c r="L40" s="54"/>
      <c r="M40" s="54"/>
      <c r="N40" s="47"/>
    </row>
    <row r="41" spans="1:14" ht="30" customHeight="1">
      <c r="A41" s="41"/>
      <c r="B41" s="41"/>
      <c r="C41" s="41"/>
      <c r="D41" s="41"/>
      <c r="E41" s="41"/>
      <c r="F41" s="41"/>
      <c r="G41" s="41"/>
      <c r="H41" s="41"/>
      <c r="I41" s="36" t="s">
        <v>95</v>
      </c>
      <c r="J41" s="47">
        <v>0</v>
      </c>
      <c r="K41" s="34"/>
      <c r="L41" s="54"/>
      <c r="M41" s="54"/>
      <c r="N41" s="47"/>
    </row>
    <row r="42" spans="1:14" ht="30" customHeight="1">
      <c r="A42" s="32"/>
      <c r="B42" s="32"/>
      <c r="C42" s="32"/>
      <c r="D42" s="32"/>
      <c r="E42" s="32"/>
      <c r="F42" s="32"/>
      <c r="G42" s="32"/>
      <c r="H42" s="32"/>
      <c r="I42" s="36" t="s">
        <v>96</v>
      </c>
      <c r="J42" s="47">
        <v>1</v>
      </c>
      <c r="K42" s="34"/>
      <c r="L42" s="53"/>
      <c r="M42" s="53"/>
      <c r="N42" s="47"/>
    </row>
    <row r="43" spans="1:14" ht="27" customHeight="1">
      <c r="A43" s="31">
        <v>13</v>
      </c>
      <c r="B43" s="31" t="s">
        <v>97</v>
      </c>
      <c r="C43" s="31" t="s">
        <v>91</v>
      </c>
      <c r="D43" s="31" t="s">
        <v>17</v>
      </c>
      <c r="E43" s="31" t="s">
        <v>18</v>
      </c>
      <c r="F43" s="31" t="s">
        <v>19</v>
      </c>
      <c r="G43" s="31" t="s">
        <v>98</v>
      </c>
      <c r="H43" s="31" t="s">
        <v>98</v>
      </c>
      <c r="I43" s="36" t="s">
        <v>99</v>
      </c>
      <c r="J43" s="47"/>
      <c r="K43" s="34"/>
      <c r="L43" s="50">
        <v>0</v>
      </c>
      <c r="M43" s="50">
        <v>0</v>
      </c>
      <c r="N43" s="47"/>
    </row>
    <row r="44" spans="1:14" ht="27" customHeight="1">
      <c r="A44" s="32"/>
      <c r="B44" s="32"/>
      <c r="C44" s="32"/>
      <c r="D44" s="32"/>
      <c r="E44" s="32"/>
      <c r="F44" s="32"/>
      <c r="G44" s="32"/>
      <c r="H44" s="32"/>
      <c r="I44" s="36" t="s">
        <v>100</v>
      </c>
      <c r="J44" s="47"/>
      <c r="K44" s="34"/>
      <c r="L44" s="53"/>
      <c r="M44" s="53"/>
      <c r="N44" s="47"/>
    </row>
    <row r="45" spans="1:14" ht="45" customHeight="1">
      <c r="A45" s="31">
        <v>14</v>
      </c>
      <c r="B45" s="31" t="s">
        <v>101</v>
      </c>
      <c r="C45" s="31" t="s">
        <v>102</v>
      </c>
      <c r="D45" s="31" t="s">
        <v>25</v>
      </c>
      <c r="E45" s="31" t="s">
        <v>18</v>
      </c>
      <c r="F45" s="31" t="s">
        <v>19</v>
      </c>
      <c r="G45" s="31" t="s">
        <v>103</v>
      </c>
      <c r="H45" s="31" t="s">
        <v>103</v>
      </c>
      <c r="I45" s="36" t="s">
        <v>104</v>
      </c>
      <c r="J45" s="47">
        <v>2</v>
      </c>
      <c r="K45" s="34">
        <v>9</v>
      </c>
      <c r="L45" s="50">
        <f>(5+5+7+8+5)/5</f>
        <v>6</v>
      </c>
      <c r="M45" s="50">
        <f>L45*0.2+K45*0.8</f>
        <v>8.4</v>
      </c>
      <c r="N45" s="47"/>
    </row>
    <row r="46" spans="1:14" ht="45" customHeight="1">
      <c r="A46" s="41"/>
      <c r="B46" s="41"/>
      <c r="C46" s="41"/>
      <c r="D46" s="41"/>
      <c r="E46" s="41"/>
      <c r="F46" s="41"/>
      <c r="G46" s="41"/>
      <c r="H46" s="41"/>
      <c r="I46" s="36" t="s">
        <v>105</v>
      </c>
      <c r="J46" s="47">
        <v>0</v>
      </c>
      <c r="K46" s="34"/>
      <c r="L46" s="54"/>
      <c r="M46" s="54"/>
      <c r="N46" s="47"/>
    </row>
    <row r="47" spans="1:14" ht="45" customHeight="1">
      <c r="A47" s="41"/>
      <c r="B47" s="41"/>
      <c r="C47" s="41"/>
      <c r="D47" s="41"/>
      <c r="E47" s="41"/>
      <c r="F47" s="41"/>
      <c r="G47" s="41"/>
      <c r="H47" s="41"/>
      <c r="I47" s="36" t="s">
        <v>106</v>
      </c>
      <c r="J47" s="47">
        <v>2</v>
      </c>
      <c r="K47" s="34"/>
      <c r="L47" s="54"/>
      <c r="M47" s="54"/>
      <c r="N47" s="47"/>
    </row>
    <row r="48" spans="1:14" ht="45" customHeight="1">
      <c r="A48" s="41"/>
      <c r="B48" s="41"/>
      <c r="C48" s="41"/>
      <c r="D48" s="41"/>
      <c r="E48" s="41"/>
      <c r="F48" s="41"/>
      <c r="G48" s="41"/>
      <c r="H48" s="41"/>
      <c r="I48" s="36" t="s">
        <v>107</v>
      </c>
      <c r="J48" s="47">
        <v>0</v>
      </c>
      <c r="K48" s="34"/>
      <c r="L48" s="54"/>
      <c r="M48" s="54"/>
      <c r="N48" s="47"/>
    </row>
    <row r="49" spans="1:14" ht="45" customHeight="1">
      <c r="A49" s="41"/>
      <c r="B49" s="41"/>
      <c r="C49" s="41"/>
      <c r="D49" s="41"/>
      <c r="E49" s="41"/>
      <c r="F49" s="41"/>
      <c r="G49" s="41"/>
      <c r="H49" s="41"/>
      <c r="I49" s="36" t="s">
        <v>108</v>
      </c>
      <c r="J49" s="47">
        <v>2</v>
      </c>
      <c r="K49" s="34"/>
      <c r="L49" s="54"/>
      <c r="M49" s="54"/>
      <c r="N49" s="47"/>
    </row>
    <row r="50" spans="1:14" ht="45" customHeight="1">
      <c r="A50" s="32"/>
      <c r="B50" s="32"/>
      <c r="C50" s="32"/>
      <c r="D50" s="32"/>
      <c r="E50" s="32"/>
      <c r="F50" s="32"/>
      <c r="G50" s="32"/>
      <c r="H50" s="32"/>
      <c r="I50" s="36" t="s">
        <v>109</v>
      </c>
      <c r="J50" s="47">
        <v>3</v>
      </c>
      <c r="K50" s="34"/>
      <c r="L50" s="53"/>
      <c r="M50" s="53"/>
      <c r="N50" s="47"/>
    </row>
    <row r="51" spans="1:14" ht="36" customHeight="1">
      <c r="A51" s="31">
        <v>15</v>
      </c>
      <c r="B51" s="31" t="s">
        <v>110</v>
      </c>
      <c r="C51" s="31" t="s">
        <v>111</v>
      </c>
      <c r="D51" s="31" t="s">
        <v>25</v>
      </c>
      <c r="E51" s="31" t="s">
        <v>18</v>
      </c>
      <c r="F51" s="31" t="s">
        <v>19</v>
      </c>
      <c r="G51" s="31" t="s">
        <v>112</v>
      </c>
      <c r="H51" s="31" t="s">
        <v>113</v>
      </c>
      <c r="I51" s="36" t="s">
        <v>114</v>
      </c>
      <c r="J51" s="47">
        <v>0</v>
      </c>
      <c r="K51" s="34">
        <v>7</v>
      </c>
      <c r="L51" s="50">
        <f>(5+6+7+7+8)/5</f>
        <v>6.6</v>
      </c>
      <c r="M51" s="50">
        <f>L51*0.2+K51*0.8</f>
        <v>6.920000000000001</v>
      </c>
      <c r="N51" s="47"/>
    </row>
    <row r="52" spans="1:14" ht="36" customHeight="1">
      <c r="A52" s="41"/>
      <c r="B52" s="41"/>
      <c r="C52" s="41"/>
      <c r="D52" s="41"/>
      <c r="E52" s="41"/>
      <c r="F52" s="41"/>
      <c r="G52" s="41"/>
      <c r="H52" s="41"/>
      <c r="I52" s="36" t="s">
        <v>115</v>
      </c>
      <c r="J52" s="47">
        <v>0</v>
      </c>
      <c r="K52" s="34"/>
      <c r="L52" s="54"/>
      <c r="M52" s="54"/>
      <c r="N52" s="47"/>
    </row>
    <row r="53" spans="1:14" ht="36" customHeight="1">
      <c r="A53" s="41"/>
      <c r="B53" s="41"/>
      <c r="C53" s="41"/>
      <c r="D53" s="41"/>
      <c r="E53" s="41"/>
      <c r="F53" s="41"/>
      <c r="G53" s="41"/>
      <c r="H53" s="41"/>
      <c r="I53" s="36" t="s">
        <v>116</v>
      </c>
      <c r="J53" s="47">
        <v>0</v>
      </c>
      <c r="K53" s="34"/>
      <c r="L53" s="54"/>
      <c r="M53" s="54"/>
      <c r="N53" s="47"/>
    </row>
    <row r="54" spans="1:14" ht="36" customHeight="1">
      <c r="A54" s="41"/>
      <c r="B54" s="41"/>
      <c r="C54" s="41"/>
      <c r="D54" s="41"/>
      <c r="E54" s="41"/>
      <c r="F54" s="41"/>
      <c r="G54" s="41"/>
      <c r="H54" s="41"/>
      <c r="I54" s="56" t="s">
        <v>117</v>
      </c>
      <c r="J54" s="50">
        <v>3</v>
      </c>
      <c r="K54" s="34"/>
      <c r="L54" s="54"/>
      <c r="M54" s="54"/>
      <c r="N54" s="47"/>
    </row>
    <row r="55" spans="1:14" ht="36" customHeight="1">
      <c r="A55" s="41"/>
      <c r="B55" s="41"/>
      <c r="C55" s="41"/>
      <c r="D55" s="41"/>
      <c r="E55" s="41"/>
      <c r="F55" s="41"/>
      <c r="G55" s="41"/>
      <c r="H55" s="41"/>
      <c r="I55" s="57" t="s">
        <v>108</v>
      </c>
      <c r="J55" s="11">
        <v>2</v>
      </c>
      <c r="K55" s="47"/>
      <c r="L55" s="54"/>
      <c r="M55" s="54"/>
      <c r="N55" s="47"/>
    </row>
    <row r="56" spans="1:14" ht="36" customHeight="1">
      <c r="A56" s="32"/>
      <c r="B56" s="32"/>
      <c r="C56" s="32"/>
      <c r="D56" s="32"/>
      <c r="E56" s="32"/>
      <c r="F56" s="32"/>
      <c r="G56" s="32"/>
      <c r="H56" s="32"/>
      <c r="I56" s="36" t="s">
        <v>118</v>
      </c>
      <c r="J56" s="47">
        <v>2</v>
      </c>
      <c r="K56" s="47"/>
      <c r="L56" s="53"/>
      <c r="M56" s="53"/>
      <c r="N56" s="47"/>
    </row>
    <row r="57" spans="1:14" ht="36.75" customHeight="1">
      <c r="A57" s="29">
        <v>16</v>
      </c>
      <c r="B57" s="29" t="s">
        <v>119</v>
      </c>
      <c r="C57" s="29" t="s">
        <v>111</v>
      </c>
      <c r="D57" s="29" t="s">
        <v>25</v>
      </c>
      <c r="E57" s="29" t="s">
        <v>18</v>
      </c>
      <c r="F57" s="29" t="s">
        <v>19</v>
      </c>
      <c r="G57" s="29" t="s">
        <v>120</v>
      </c>
      <c r="H57" s="29" t="s">
        <v>121</v>
      </c>
      <c r="I57" s="58" t="s">
        <v>122</v>
      </c>
      <c r="J57" s="53">
        <v>0</v>
      </c>
      <c r="K57" s="34">
        <v>0</v>
      </c>
      <c r="L57" s="55">
        <f>(6+6+6+5+5)/5</f>
        <v>5.6</v>
      </c>
      <c r="M57" s="47">
        <v>0</v>
      </c>
      <c r="N57" s="47"/>
    </row>
    <row r="58" spans="1:14" ht="36" customHeight="1">
      <c r="A58" s="31">
        <v>17</v>
      </c>
      <c r="B58" s="31" t="s">
        <v>123</v>
      </c>
      <c r="C58" s="31" t="s">
        <v>111</v>
      </c>
      <c r="D58" s="31" t="s">
        <v>25</v>
      </c>
      <c r="E58" s="31" t="s">
        <v>18</v>
      </c>
      <c r="F58" s="31" t="s">
        <v>19</v>
      </c>
      <c r="G58" s="31" t="s">
        <v>124</v>
      </c>
      <c r="H58" s="31" t="s">
        <v>125</v>
      </c>
      <c r="I58" s="36" t="s">
        <v>126</v>
      </c>
      <c r="J58" s="47">
        <v>0</v>
      </c>
      <c r="K58" s="34">
        <v>15</v>
      </c>
      <c r="L58" s="50">
        <f>(5+6+6+7+8)/5</f>
        <v>6.4</v>
      </c>
      <c r="M58" s="50">
        <f>L58*0.2+K58*0.8</f>
        <v>13.280000000000001</v>
      </c>
      <c r="N58" s="47"/>
    </row>
    <row r="59" spans="1:14" ht="36" customHeight="1">
      <c r="A59" s="41"/>
      <c r="B59" s="41"/>
      <c r="C59" s="41"/>
      <c r="D59" s="41"/>
      <c r="E59" s="41"/>
      <c r="F59" s="41"/>
      <c r="G59" s="41"/>
      <c r="H59" s="41"/>
      <c r="I59" s="56" t="s">
        <v>127</v>
      </c>
      <c r="J59" s="50">
        <v>8</v>
      </c>
      <c r="K59" s="34"/>
      <c r="L59" s="54"/>
      <c r="M59" s="54"/>
      <c r="N59" s="47"/>
    </row>
    <row r="60" spans="1:14" ht="36" customHeight="1">
      <c r="A60" s="41"/>
      <c r="B60" s="41"/>
      <c r="C60" s="41"/>
      <c r="D60" s="41"/>
      <c r="E60" s="41"/>
      <c r="F60" s="41"/>
      <c r="G60" s="41"/>
      <c r="H60" s="41"/>
      <c r="I60" s="36" t="s">
        <v>128</v>
      </c>
      <c r="J60" s="11">
        <v>3</v>
      </c>
      <c r="K60" s="47"/>
      <c r="L60" s="54"/>
      <c r="M60" s="54"/>
      <c r="N60" s="47"/>
    </row>
    <row r="61" spans="1:14" ht="36" customHeight="1">
      <c r="A61" s="32"/>
      <c r="B61" s="32"/>
      <c r="C61" s="32"/>
      <c r="D61" s="32"/>
      <c r="E61" s="32"/>
      <c r="F61" s="32"/>
      <c r="G61" s="32"/>
      <c r="H61" s="32"/>
      <c r="I61" s="57" t="s">
        <v>129</v>
      </c>
      <c r="J61" s="11">
        <v>4</v>
      </c>
      <c r="K61" s="47"/>
      <c r="L61" s="53"/>
      <c r="M61" s="53"/>
      <c r="N61" s="47"/>
    </row>
    <row r="62" spans="1:14" ht="34.5" customHeight="1">
      <c r="A62" s="31">
        <v>18</v>
      </c>
      <c r="B62" s="31" t="s">
        <v>130</v>
      </c>
      <c r="C62" s="31" t="s">
        <v>111</v>
      </c>
      <c r="D62" s="31" t="s">
        <v>25</v>
      </c>
      <c r="E62" s="31" t="s">
        <v>18</v>
      </c>
      <c r="F62" s="31" t="s">
        <v>19</v>
      </c>
      <c r="G62" s="31" t="s">
        <v>131</v>
      </c>
      <c r="H62" s="31" t="s">
        <v>132</v>
      </c>
      <c r="I62" s="58" t="s">
        <v>133</v>
      </c>
      <c r="J62" s="53">
        <v>5</v>
      </c>
      <c r="K62" s="34">
        <v>13</v>
      </c>
      <c r="L62" s="50">
        <f>(8+8+8+8+8)/5</f>
        <v>8</v>
      </c>
      <c r="M62" s="50">
        <f>L62*0.2+K62*0.8</f>
        <v>12</v>
      </c>
      <c r="N62" s="47"/>
    </row>
    <row r="63" spans="1:14" ht="34.5" customHeight="1">
      <c r="A63" s="41"/>
      <c r="B63" s="41"/>
      <c r="C63" s="41"/>
      <c r="D63" s="41"/>
      <c r="E63" s="41"/>
      <c r="F63" s="41"/>
      <c r="G63" s="41"/>
      <c r="H63" s="41"/>
      <c r="I63" s="56" t="s">
        <v>134</v>
      </c>
      <c r="J63" s="47">
        <v>0</v>
      </c>
      <c r="K63" s="34"/>
      <c r="L63" s="54"/>
      <c r="M63" s="54"/>
      <c r="N63" s="47"/>
    </row>
    <row r="64" spans="1:14" ht="34.5" customHeight="1">
      <c r="A64" s="41"/>
      <c r="B64" s="41"/>
      <c r="C64" s="41"/>
      <c r="D64" s="41"/>
      <c r="E64" s="41"/>
      <c r="F64" s="41"/>
      <c r="G64" s="41"/>
      <c r="H64" s="41"/>
      <c r="I64" s="56" t="s">
        <v>135</v>
      </c>
      <c r="J64" s="47">
        <v>0</v>
      </c>
      <c r="K64" s="34"/>
      <c r="L64" s="54"/>
      <c r="M64" s="54"/>
      <c r="N64" s="47"/>
    </row>
    <row r="65" spans="1:14" ht="34.5" customHeight="1">
      <c r="A65" s="41"/>
      <c r="B65" s="41"/>
      <c r="C65" s="41"/>
      <c r="D65" s="41"/>
      <c r="E65" s="41"/>
      <c r="F65" s="41"/>
      <c r="G65" s="41"/>
      <c r="H65" s="41"/>
      <c r="I65" s="56" t="s">
        <v>136</v>
      </c>
      <c r="J65" s="47">
        <v>8</v>
      </c>
      <c r="K65" s="34"/>
      <c r="L65" s="53"/>
      <c r="M65" s="53"/>
      <c r="N65" s="47"/>
    </row>
    <row r="66" spans="1:14" ht="30" customHeight="1">
      <c r="A66" s="59">
        <v>19</v>
      </c>
      <c r="B66" s="60" t="s">
        <v>137</v>
      </c>
      <c r="C66" s="60" t="s">
        <v>111</v>
      </c>
      <c r="D66" s="60" t="s">
        <v>25</v>
      </c>
      <c r="E66" s="60" t="s">
        <v>18</v>
      </c>
      <c r="F66" s="60" t="s">
        <v>19</v>
      </c>
      <c r="G66" s="60" t="s">
        <v>138</v>
      </c>
      <c r="H66" s="60" t="s">
        <v>138</v>
      </c>
      <c r="I66" s="66" t="s">
        <v>139</v>
      </c>
      <c r="J66" s="47">
        <v>2</v>
      </c>
      <c r="K66" s="34">
        <v>3</v>
      </c>
      <c r="L66" s="50">
        <f>(5+5+6+6+8)/5</f>
        <v>6</v>
      </c>
      <c r="M66" s="50">
        <f aca="true" t="shared" si="0" ref="M66:M71">L66*0.2+K66*0.8</f>
        <v>3.6000000000000005</v>
      </c>
      <c r="N66" s="47"/>
    </row>
    <row r="67" spans="1:14" ht="30" customHeight="1">
      <c r="A67" s="61"/>
      <c r="B67" s="62"/>
      <c r="C67" s="62"/>
      <c r="D67" s="62"/>
      <c r="E67" s="62"/>
      <c r="F67" s="62"/>
      <c r="G67" s="62"/>
      <c r="H67" s="62"/>
      <c r="I67" s="67" t="s">
        <v>140</v>
      </c>
      <c r="J67" s="47">
        <v>1</v>
      </c>
      <c r="K67" s="34"/>
      <c r="L67" s="53"/>
      <c r="M67" s="53"/>
      <c r="N67" s="47"/>
    </row>
    <row r="68" spans="1:14" ht="33.75" customHeight="1">
      <c r="A68" s="63">
        <v>20</v>
      </c>
      <c r="B68" s="63" t="s">
        <v>141</v>
      </c>
      <c r="C68" s="63" t="s">
        <v>111</v>
      </c>
      <c r="D68" s="63" t="s">
        <v>25</v>
      </c>
      <c r="E68" s="63" t="s">
        <v>18</v>
      </c>
      <c r="F68" s="63" t="s">
        <v>19</v>
      </c>
      <c r="G68" s="63" t="s">
        <v>142</v>
      </c>
      <c r="H68" s="63" t="s">
        <v>143</v>
      </c>
      <c r="I68" s="68" t="s">
        <v>144</v>
      </c>
      <c r="J68" s="47">
        <v>0</v>
      </c>
      <c r="K68" s="34">
        <v>3</v>
      </c>
      <c r="L68" s="50">
        <f>(5+5+6+6+6)/5</f>
        <v>5.6</v>
      </c>
      <c r="M68" s="50">
        <f t="shared" si="0"/>
        <v>3.5200000000000005</v>
      </c>
      <c r="N68" s="47"/>
    </row>
    <row r="69" spans="1:14" ht="33.75" customHeight="1">
      <c r="A69" s="61"/>
      <c r="B69" s="61"/>
      <c r="C69" s="61"/>
      <c r="D69" s="61"/>
      <c r="E69" s="61"/>
      <c r="F69" s="61"/>
      <c r="G69" s="61"/>
      <c r="H69" s="61"/>
      <c r="I69" s="68" t="s">
        <v>145</v>
      </c>
      <c r="J69" s="47">
        <v>0</v>
      </c>
      <c r="K69" s="34"/>
      <c r="L69" s="54"/>
      <c r="M69" s="54"/>
      <c r="N69" s="47"/>
    </row>
    <row r="70" spans="1:14" ht="33.75" customHeight="1">
      <c r="A70" s="64"/>
      <c r="B70" s="64"/>
      <c r="C70" s="64"/>
      <c r="D70" s="64"/>
      <c r="E70" s="64"/>
      <c r="F70" s="64"/>
      <c r="G70" s="64"/>
      <c r="H70" s="64"/>
      <c r="I70" s="68" t="s">
        <v>146</v>
      </c>
      <c r="J70" s="47">
        <v>3</v>
      </c>
      <c r="K70" s="34"/>
      <c r="L70" s="53"/>
      <c r="M70" s="53"/>
      <c r="N70" s="47"/>
    </row>
    <row r="71" spans="1:14" ht="34.5" customHeight="1">
      <c r="A71" s="49">
        <v>21</v>
      </c>
      <c r="B71" s="49" t="s">
        <v>147</v>
      </c>
      <c r="C71" s="49" t="s">
        <v>111</v>
      </c>
      <c r="D71" s="49" t="s">
        <v>25</v>
      </c>
      <c r="E71" s="49" t="s">
        <v>18</v>
      </c>
      <c r="F71" s="49" t="s">
        <v>19</v>
      </c>
      <c r="G71" s="49" t="s">
        <v>148</v>
      </c>
      <c r="H71" s="49" t="s">
        <v>148</v>
      </c>
      <c r="I71" s="69" t="s">
        <v>149</v>
      </c>
      <c r="J71" s="47">
        <v>0</v>
      </c>
      <c r="K71" s="34">
        <v>5</v>
      </c>
      <c r="L71" s="50">
        <f>(6+6+6+6+9)/5</f>
        <v>6.6</v>
      </c>
      <c r="M71" s="50">
        <f t="shared" si="0"/>
        <v>5.32</v>
      </c>
      <c r="N71" s="47"/>
    </row>
    <row r="72" spans="1:14" ht="34.5" customHeight="1">
      <c r="A72" s="65"/>
      <c r="B72" s="65"/>
      <c r="C72" s="65"/>
      <c r="D72" s="65"/>
      <c r="E72" s="65"/>
      <c r="F72" s="65"/>
      <c r="G72" s="65"/>
      <c r="H72" s="65"/>
      <c r="I72" s="69" t="s">
        <v>150</v>
      </c>
      <c r="J72" s="47">
        <v>4</v>
      </c>
      <c r="K72" s="34"/>
      <c r="L72" s="54"/>
      <c r="M72" s="54"/>
      <c r="N72" s="47"/>
    </row>
    <row r="73" spans="1:14" ht="34.5" customHeight="1">
      <c r="A73" s="65"/>
      <c r="B73" s="65"/>
      <c r="C73" s="65"/>
      <c r="D73" s="65"/>
      <c r="E73" s="65"/>
      <c r="F73" s="65"/>
      <c r="G73" s="65"/>
      <c r="H73" s="65"/>
      <c r="I73" s="69" t="s">
        <v>151</v>
      </c>
      <c r="J73" s="47">
        <v>0</v>
      </c>
      <c r="K73" s="34"/>
      <c r="L73" s="54"/>
      <c r="M73" s="54"/>
      <c r="N73" s="47"/>
    </row>
    <row r="74" spans="1:14" ht="34.5" customHeight="1">
      <c r="A74" s="65"/>
      <c r="B74" s="65"/>
      <c r="C74" s="65"/>
      <c r="D74" s="65"/>
      <c r="E74" s="65"/>
      <c r="F74" s="65"/>
      <c r="G74" s="65"/>
      <c r="H74" s="65"/>
      <c r="I74" s="69" t="s">
        <v>152</v>
      </c>
      <c r="J74" s="47">
        <v>0</v>
      </c>
      <c r="K74" s="34"/>
      <c r="L74" s="54"/>
      <c r="M74" s="54"/>
      <c r="N74" s="47"/>
    </row>
    <row r="75" spans="1:14" ht="34.5" customHeight="1">
      <c r="A75" s="65"/>
      <c r="B75" s="65"/>
      <c r="C75" s="65"/>
      <c r="D75" s="65"/>
      <c r="E75" s="65"/>
      <c r="F75" s="65"/>
      <c r="G75" s="65"/>
      <c r="H75" s="65"/>
      <c r="I75" s="70" t="s">
        <v>153</v>
      </c>
      <c r="J75" s="47">
        <v>1</v>
      </c>
      <c r="K75" s="34"/>
      <c r="L75" s="54"/>
      <c r="M75" s="54"/>
      <c r="N75" s="47"/>
    </row>
    <row r="76" spans="1:14" ht="34.5" customHeight="1">
      <c r="A76" s="51"/>
      <c r="B76" s="51"/>
      <c r="C76" s="51"/>
      <c r="D76" s="51"/>
      <c r="E76" s="51"/>
      <c r="F76" s="51"/>
      <c r="G76" s="51"/>
      <c r="H76" s="51"/>
      <c r="I76" s="69" t="s">
        <v>154</v>
      </c>
      <c r="J76" s="47">
        <v>0</v>
      </c>
      <c r="K76" s="34"/>
      <c r="L76" s="53"/>
      <c r="M76" s="53"/>
      <c r="N76" s="47"/>
    </row>
    <row r="77" spans="1:14" ht="30" customHeight="1">
      <c r="A77" s="49">
        <v>22</v>
      </c>
      <c r="B77" s="49" t="s">
        <v>155</v>
      </c>
      <c r="C77" s="49" t="s">
        <v>156</v>
      </c>
      <c r="D77" s="49" t="s">
        <v>25</v>
      </c>
      <c r="E77" s="49" t="s">
        <v>18</v>
      </c>
      <c r="F77" s="49" t="s">
        <v>19</v>
      </c>
      <c r="G77" s="49" t="s">
        <v>157</v>
      </c>
      <c r="H77" s="49" t="s">
        <v>158</v>
      </c>
      <c r="I77" s="69" t="s">
        <v>159</v>
      </c>
      <c r="J77" s="47">
        <v>0</v>
      </c>
      <c r="K77" s="34">
        <v>9</v>
      </c>
      <c r="L77" s="50">
        <f>(5+5+6+7+6)/5</f>
        <v>5.8</v>
      </c>
      <c r="M77" s="50">
        <f aca="true" t="shared" si="1" ref="M77:M82">L77*0.2+K77*0.8</f>
        <v>8.36</v>
      </c>
      <c r="N77" s="47"/>
    </row>
    <row r="78" spans="1:14" ht="30" customHeight="1">
      <c r="A78" s="65"/>
      <c r="B78" s="65"/>
      <c r="C78" s="65"/>
      <c r="D78" s="65"/>
      <c r="E78" s="65"/>
      <c r="F78" s="65"/>
      <c r="G78" s="65"/>
      <c r="H78" s="65"/>
      <c r="I78" s="69" t="s">
        <v>160</v>
      </c>
      <c r="J78" s="47">
        <v>2</v>
      </c>
      <c r="K78" s="34"/>
      <c r="L78" s="54"/>
      <c r="M78" s="54"/>
      <c r="N78" s="47"/>
    </row>
    <row r="79" spans="1:14" ht="30" customHeight="1">
      <c r="A79" s="65"/>
      <c r="B79" s="65"/>
      <c r="C79" s="65"/>
      <c r="D79" s="65"/>
      <c r="E79" s="65"/>
      <c r="F79" s="65"/>
      <c r="G79" s="65"/>
      <c r="H79" s="65"/>
      <c r="I79" s="69" t="s">
        <v>161</v>
      </c>
      <c r="J79" s="47">
        <v>3</v>
      </c>
      <c r="K79" s="34"/>
      <c r="L79" s="54"/>
      <c r="M79" s="54"/>
      <c r="N79" s="47"/>
    </row>
    <row r="80" spans="1:14" ht="30" customHeight="1">
      <c r="A80" s="51"/>
      <c r="B80" s="51"/>
      <c r="C80" s="51"/>
      <c r="D80" s="51"/>
      <c r="E80" s="51"/>
      <c r="F80" s="51"/>
      <c r="G80" s="51"/>
      <c r="H80" s="51"/>
      <c r="I80" s="69" t="s">
        <v>129</v>
      </c>
      <c r="J80" s="47">
        <v>4</v>
      </c>
      <c r="K80" s="34"/>
      <c r="L80" s="53"/>
      <c r="M80" s="53"/>
      <c r="N80" s="47"/>
    </row>
    <row r="81" spans="1:14" ht="39.75" customHeight="1">
      <c r="A81" s="34">
        <v>23</v>
      </c>
      <c r="B81" s="34" t="s">
        <v>162</v>
      </c>
      <c r="C81" s="34" t="s">
        <v>163</v>
      </c>
      <c r="D81" s="34" t="s">
        <v>25</v>
      </c>
      <c r="E81" s="34" t="s">
        <v>18</v>
      </c>
      <c r="F81" s="34" t="s">
        <v>19</v>
      </c>
      <c r="G81" s="34" t="s">
        <v>164</v>
      </c>
      <c r="H81" s="34" t="s">
        <v>165</v>
      </c>
      <c r="I81" s="69" t="s">
        <v>166</v>
      </c>
      <c r="J81" s="47">
        <v>3</v>
      </c>
      <c r="K81" s="34">
        <v>3</v>
      </c>
      <c r="L81" s="18">
        <f>(7+7+7+8+8)/5</f>
        <v>7.4</v>
      </c>
      <c r="M81" s="50">
        <f t="shared" si="1"/>
        <v>3.880000000000001</v>
      </c>
      <c r="N81" s="47"/>
    </row>
    <row r="82" spans="1:14" ht="36.75" customHeight="1">
      <c r="A82" s="49">
        <v>24</v>
      </c>
      <c r="B82" s="49" t="s">
        <v>167</v>
      </c>
      <c r="C82" s="49" t="s">
        <v>168</v>
      </c>
      <c r="D82" s="49" t="s">
        <v>17</v>
      </c>
      <c r="E82" s="49" t="s">
        <v>18</v>
      </c>
      <c r="F82" s="49" t="s">
        <v>19</v>
      </c>
      <c r="G82" s="49" t="s">
        <v>169</v>
      </c>
      <c r="H82" s="49" t="s">
        <v>170</v>
      </c>
      <c r="I82" s="71" t="s">
        <v>171</v>
      </c>
      <c r="J82" s="47">
        <v>0</v>
      </c>
      <c r="K82" s="34">
        <v>2</v>
      </c>
      <c r="L82" s="50">
        <f>(7+7+8+8+8)/5</f>
        <v>7.6</v>
      </c>
      <c r="M82" s="49">
        <f t="shared" si="1"/>
        <v>3.12</v>
      </c>
      <c r="N82" s="47"/>
    </row>
    <row r="83" spans="1:14" ht="36.75" customHeight="1">
      <c r="A83" s="51"/>
      <c r="B83" s="51"/>
      <c r="C83" s="51"/>
      <c r="D83" s="51"/>
      <c r="E83" s="51"/>
      <c r="F83" s="51"/>
      <c r="G83" s="51"/>
      <c r="H83" s="51"/>
      <c r="I83" s="71" t="s">
        <v>172</v>
      </c>
      <c r="J83" s="47">
        <v>2</v>
      </c>
      <c r="K83" s="34"/>
      <c r="L83" s="53"/>
      <c r="M83" s="51"/>
      <c r="N83" s="47"/>
    </row>
    <row r="84" spans="1:14" ht="81.75" customHeight="1">
      <c r="A84" s="35">
        <v>25</v>
      </c>
      <c r="B84" s="35" t="s">
        <v>173</v>
      </c>
      <c r="C84" s="35" t="s">
        <v>174</v>
      </c>
      <c r="D84" s="35" t="s">
        <v>25</v>
      </c>
      <c r="E84" s="35" t="s">
        <v>18</v>
      </c>
      <c r="F84" s="19" t="s">
        <v>19</v>
      </c>
      <c r="G84" s="35" t="s">
        <v>175</v>
      </c>
      <c r="H84" s="35" t="s">
        <v>176</v>
      </c>
      <c r="I84" s="71" t="s">
        <v>177</v>
      </c>
      <c r="J84" s="53">
        <v>0</v>
      </c>
      <c r="K84" s="34">
        <v>0</v>
      </c>
      <c r="L84" s="55">
        <f>(5+6+6+7+8)/5</f>
        <v>6.4</v>
      </c>
      <c r="M84" s="47">
        <v>0</v>
      </c>
      <c r="N84" s="47"/>
    </row>
    <row r="85" spans="1:14" ht="81.75" customHeight="1">
      <c r="A85" s="35">
        <v>26</v>
      </c>
      <c r="B85" s="35" t="s">
        <v>178</v>
      </c>
      <c r="C85" s="35" t="s">
        <v>179</v>
      </c>
      <c r="D85" s="35" t="s">
        <v>25</v>
      </c>
      <c r="E85" s="35" t="s">
        <v>18</v>
      </c>
      <c r="F85" s="19" t="s">
        <v>19</v>
      </c>
      <c r="G85" s="35" t="s">
        <v>180</v>
      </c>
      <c r="H85" s="35" t="s">
        <v>181</v>
      </c>
      <c r="I85" s="69" t="s">
        <v>182</v>
      </c>
      <c r="J85" s="53">
        <v>3</v>
      </c>
      <c r="K85" s="34">
        <v>3</v>
      </c>
      <c r="L85" s="55">
        <f>(6+6+7+6+7)/5</f>
        <v>6.4</v>
      </c>
      <c r="M85" s="47">
        <f>L85*0.2+K85*0.8</f>
        <v>3.6800000000000006</v>
      </c>
      <c r="N85" s="47"/>
    </row>
  </sheetData>
  <sheetProtection/>
  <autoFilter ref="A2:N85"/>
  <mergeCells count="253">
    <mergeCell ref="A1:I1"/>
    <mergeCell ref="A3:A4"/>
    <mergeCell ref="A5:A9"/>
    <mergeCell ref="A10:A12"/>
    <mergeCell ref="A14:A16"/>
    <mergeCell ref="A17:A18"/>
    <mergeCell ref="A19:A20"/>
    <mergeCell ref="A21:A23"/>
    <mergeCell ref="A24:A31"/>
    <mergeCell ref="A32:A35"/>
    <mergeCell ref="A36:A38"/>
    <mergeCell ref="A39:A42"/>
    <mergeCell ref="A43:A44"/>
    <mergeCell ref="A45:A50"/>
    <mergeCell ref="A51:A56"/>
    <mergeCell ref="A58:A61"/>
    <mergeCell ref="A62:A65"/>
    <mergeCell ref="A66:A67"/>
    <mergeCell ref="A68:A70"/>
    <mergeCell ref="A71:A76"/>
    <mergeCell ref="A77:A80"/>
    <mergeCell ref="A82:A83"/>
    <mergeCell ref="B3:B4"/>
    <mergeCell ref="B5:B9"/>
    <mergeCell ref="B10:B12"/>
    <mergeCell ref="B14:B16"/>
    <mergeCell ref="B17:B18"/>
    <mergeCell ref="B19:B20"/>
    <mergeCell ref="B21:B23"/>
    <mergeCell ref="B24:B31"/>
    <mergeCell ref="B32:B35"/>
    <mergeCell ref="B36:B38"/>
    <mergeCell ref="B39:B42"/>
    <mergeCell ref="B43:B44"/>
    <mergeCell ref="B45:B50"/>
    <mergeCell ref="B51:B56"/>
    <mergeCell ref="B58:B61"/>
    <mergeCell ref="B62:B65"/>
    <mergeCell ref="B66:B67"/>
    <mergeCell ref="B68:B70"/>
    <mergeCell ref="B71:B76"/>
    <mergeCell ref="B77:B80"/>
    <mergeCell ref="B82:B83"/>
    <mergeCell ref="C3:C4"/>
    <mergeCell ref="C5:C9"/>
    <mergeCell ref="C10:C12"/>
    <mergeCell ref="C14:C16"/>
    <mergeCell ref="C17:C18"/>
    <mergeCell ref="C19:C20"/>
    <mergeCell ref="C21:C23"/>
    <mergeCell ref="C24:C31"/>
    <mergeCell ref="C32:C35"/>
    <mergeCell ref="C36:C38"/>
    <mergeCell ref="C39:C42"/>
    <mergeCell ref="C43:C44"/>
    <mergeCell ref="C45:C50"/>
    <mergeCell ref="C51:C56"/>
    <mergeCell ref="C58:C61"/>
    <mergeCell ref="C62:C65"/>
    <mergeCell ref="C66:C67"/>
    <mergeCell ref="C68:C70"/>
    <mergeCell ref="C71:C76"/>
    <mergeCell ref="C77:C80"/>
    <mergeCell ref="C82:C83"/>
    <mergeCell ref="D3:D4"/>
    <mergeCell ref="D5:D9"/>
    <mergeCell ref="D10:D12"/>
    <mergeCell ref="D14:D16"/>
    <mergeCell ref="D17:D18"/>
    <mergeCell ref="D19:D20"/>
    <mergeCell ref="D21:D23"/>
    <mergeCell ref="D24:D31"/>
    <mergeCell ref="D32:D35"/>
    <mergeCell ref="D36:D38"/>
    <mergeCell ref="D39:D42"/>
    <mergeCell ref="D43:D44"/>
    <mergeCell ref="D45:D50"/>
    <mergeCell ref="D51:D56"/>
    <mergeCell ref="D58:D61"/>
    <mergeCell ref="D62:D65"/>
    <mergeCell ref="D66:D67"/>
    <mergeCell ref="D68:D70"/>
    <mergeCell ref="D71:D76"/>
    <mergeCell ref="D77:D80"/>
    <mergeCell ref="D82:D83"/>
    <mergeCell ref="E3:E4"/>
    <mergeCell ref="E5:E9"/>
    <mergeCell ref="E10:E12"/>
    <mergeCell ref="E14:E16"/>
    <mergeCell ref="E17:E18"/>
    <mergeCell ref="E19:E20"/>
    <mergeCell ref="E21:E23"/>
    <mergeCell ref="E24:E31"/>
    <mergeCell ref="E32:E35"/>
    <mergeCell ref="E36:E38"/>
    <mergeCell ref="E39:E42"/>
    <mergeCell ref="E43:E44"/>
    <mergeCell ref="E45:E50"/>
    <mergeCell ref="E51:E56"/>
    <mergeCell ref="E58:E61"/>
    <mergeCell ref="E62:E65"/>
    <mergeCell ref="E66:E67"/>
    <mergeCell ref="E68:E70"/>
    <mergeCell ref="E71:E76"/>
    <mergeCell ref="E77:E80"/>
    <mergeCell ref="E82:E83"/>
    <mergeCell ref="F3:F4"/>
    <mergeCell ref="F5:F9"/>
    <mergeCell ref="F10:F12"/>
    <mergeCell ref="F14:F16"/>
    <mergeCell ref="F17:F18"/>
    <mergeCell ref="F19:F20"/>
    <mergeCell ref="F21:F23"/>
    <mergeCell ref="F24:F31"/>
    <mergeCell ref="F32:F35"/>
    <mergeCell ref="F36:F38"/>
    <mergeCell ref="F39:F42"/>
    <mergeCell ref="F43:F44"/>
    <mergeCell ref="F45:F50"/>
    <mergeCell ref="F51:F56"/>
    <mergeCell ref="F58:F61"/>
    <mergeCell ref="F62:F65"/>
    <mergeCell ref="F66:F67"/>
    <mergeCell ref="F68:F70"/>
    <mergeCell ref="F71:F76"/>
    <mergeCell ref="F77:F80"/>
    <mergeCell ref="F82:F83"/>
    <mergeCell ref="G3:G4"/>
    <mergeCell ref="G5:G9"/>
    <mergeCell ref="G10:G12"/>
    <mergeCell ref="G14:G16"/>
    <mergeCell ref="G17:G18"/>
    <mergeCell ref="G19:G20"/>
    <mergeCell ref="G21:G23"/>
    <mergeCell ref="G24:G31"/>
    <mergeCell ref="G32:G35"/>
    <mergeCell ref="G36:G38"/>
    <mergeCell ref="G39:G42"/>
    <mergeCell ref="G43:G44"/>
    <mergeCell ref="G45:G50"/>
    <mergeCell ref="G51:G56"/>
    <mergeCell ref="G58:G61"/>
    <mergeCell ref="G62:G65"/>
    <mergeCell ref="G66:G67"/>
    <mergeCell ref="G68:G70"/>
    <mergeCell ref="G71:G76"/>
    <mergeCell ref="G77:G80"/>
    <mergeCell ref="G82:G83"/>
    <mergeCell ref="H3:H4"/>
    <mergeCell ref="H5:H9"/>
    <mergeCell ref="H10:H12"/>
    <mergeCell ref="H14:H16"/>
    <mergeCell ref="H17:H18"/>
    <mergeCell ref="H19:H20"/>
    <mergeCell ref="H21:H23"/>
    <mergeCell ref="H24:H31"/>
    <mergeCell ref="H32:H35"/>
    <mergeCell ref="H36:H38"/>
    <mergeCell ref="H39:H42"/>
    <mergeCell ref="H43:H44"/>
    <mergeCell ref="H45:H50"/>
    <mergeCell ref="H51:H56"/>
    <mergeCell ref="H58:H61"/>
    <mergeCell ref="H62:H65"/>
    <mergeCell ref="H66:H67"/>
    <mergeCell ref="H68:H70"/>
    <mergeCell ref="H71:H76"/>
    <mergeCell ref="H77:H80"/>
    <mergeCell ref="H82:H83"/>
    <mergeCell ref="K3:K4"/>
    <mergeCell ref="K5:K9"/>
    <mergeCell ref="K10:K12"/>
    <mergeCell ref="K14:K16"/>
    <mergeCell ref="K17:K18"/>
    <mergeCell ref="K19:K20"/>
    <mergeCell ref="K21:K23"/>
    <mergeCell ref="K24:K31"/>
    <mergeCell ref="K32:K35"/>
    <mergeCell ref="K36:K38"/>
    <mergeCell ref="K39:K42"/>
    <mergeCell ref="K43:K44"/>
    <mergeCell ref="K45:K50"/>
    <mergeCell ref="K51:K56"/>
    <mergeCell ref="K58:K61"/>
    <mergeCell ref="K62:K65"/>
    <mergeCell ref="K66:K67"/>
    <mergeCell ref="K68:K70"/>
    <mergeCell ref="K71:K76"/>
    <mergeCell ref="K77:K80"/>
    <mergeCell ref="K82:K83"/>
    <mergeCell ref="L3:L4"/>
    <mergeCell ref="L5:L9"/>
    <mergeCell ref="L10:L12"/>
    <mergeCell ref="L14:L16"/>
    <mergeCell ref="L17:L18"/>
    <mergeCell ref="L19:L20"/>
    <mergeCell ref="L21:L23"/>
    <mergeCell ref="L24:L31"/>
    <mergeCell ref="L32:L35"/>
    <mergeCell ref="L36:L38"/>
    <mergeCell ref="L39:L42"/>
    <mergeCell ref="L43:L44"/>
    <mergeCell ref="L45:L50"/>
    <mergeCell ref="L51:L56"/>
    <mergeCell ref="L58:L61"/>
    <mergeCell ref="L62:L65"/>
    <mergeCell ref="L66:L67"/>
    <mergeCell ref="L68:L70"/>
    <mergeCell ref="L71:L76"/>
    <mergeCell ref="L77:L80"/>
    <mergeCell ref="L82:L83"/>
    <mergeCell ref="M3:M4"/>
    <mergeCell ref="M5:M9"/>
    <mergeCell ref="M10:M12"/>
    <mergeCell ref="M14:M16"/>
    <mergeCell ref="M17:M18"/>
    <mergeCell ref="M19:M20"/>
    <mergeCell ref="M21:M23"/>
    <mergeCell ref="M24:M31"/>
    <mergeCell ref="M32:M35"/>
    <mergeCell ref="M36:M38"/>
    <mergeCell ref="M39:M42"/>
    <mergeCell ref="M43:M44"/>
    <mergeCell ref="M45:M50"/>
    <mergeCell ref="M51:M56"/>
    <mergeCell ref="M58:M61"/>
    <mergeCell ref="M62:M65"/>
    <mergeCell ref="M66:M67"/>
    <mergeCell ref="M68:M70"/>
    <mergeCell ref="M71:M76"/>
    <mergeCell ref="M77:M80"/>
    <mergeCell ref="M82:M83"/>
    <mergeCell ref="N3:N4"/>
    <mergeCell ref="N5:N9"/>
    <mergeCell ref="N10:N12"/>
    <mergeCell ref="N14:N16"/>
    <mergeCell ref="N17:N18"/>
    <mergeCell ref="N19:N20"/>
    <mergeCell ref="N21:N23"/>
    <mergeCell ref="N24:N31"/>
    <mergeCell ref="N32:N35"/>
    <mergeCell ref="N36:N38"/>
    <mergeCell ref="N39:N42"/>
    <mergeCell ref="N43:N44"/>
    <mergeCell ref="N45:N50"/>
    <mergeCell ref="N51:N56"/>
    <mergeCell ref="N58:N61"/>
    <mergeCell ref="N62:N65"/>
    <mergeCell ref="N66:N67"/>
    <mergeCell ref="N68:N70"/>
    <mergeCell ref="N71:N76"/>
    <mergeCell ref="N77:N80"/>
    <mergeCell ref="N82:N83"/>
  </mergeCells>
  <printOptions/>
  <pageMargins left="0.75" right="0.36" top="1" bottom="1.06" header="0.55" footer="0.51"/>
  <pageSetup horizontalDpi="600" verticalDpi="600" orientation="landscape" paperSize="9"/>
  <headerFooter scaleWithDoc="0" alignWithMargins="0">
    <oddHeader>&amp;C&amp;"宋体"&amp;14&amp;B中北大学国家奖学金推荐学生评审备案表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">
      <selection activeCell="A5" sqref="A5"/>
    </sheetView>
  </sheetViews>
  <sheetFormatPr defaultColWidth="9.125" defaultRowHeight="14.25"/>
  <cols>
    <col min="1" max="1" width="4.125" style="27" customWidth="1"/>
    <col min="2" max="2" width="9.00390625" style="27" bestFit="1" customWidth="1"/>
    <col min="3" max="3" width="13.50390625" style="27" customWidth="1"/>
    <col min="4" max="6" width="9.00390625" style="27" bestFit="1" customWidth="1"/>
    <col min="7" max="7" width="9.375" style="27" customWidth="1"/>
    <col min="8" max="8" width="13.00390625" style="27" customWidth="1"/>
    <col min="9" max="9" width="16.375" style="27" customWidth="1"/>
    <col min="10" max="10" width="34.625" style="27" customWidth="1"/>
    <col min="11" max="11" width="8.625" style="27" customWidth="1"/>
    <col min="12" max="32" width="9.00390625" style="27" bestFit="1" customWidth="1"/>
    <col min="33" max="16384" width="9.125" style="27" customWidth="1"/>
  </cols>
  <sheetData>
    <row r="1" spans="1:10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28.5">
      <c r="A2" s="29" t="s">
        <v>1</v>
      </c>
      <c r="B2" s="29" t="s">
        <v>2</v>
      </c>
      <c r="C2" s="29" t="s">
        <v>183</v>
      </c>
      <c r="D2" s="29" t="s">
        <v>4</v>
      </c>
      <c r="E2" s="29" t="s">
        <v>5</v>
      </c>
      <c r="F2" s="29" t="s">
        <v>6</v>
      </c>
      <c r="G2" s="29" t="s">
        <v>184</v>
      </c>
      <c r="H2" s="30" t="s">
        <v>185</v>
      </c>
      <c r="I2" s="30" t="s">
        <v>8</v>
      </c>
      <c r="J2" s="29" t="s">
        <v>9</v>
      </c>
      <c r="K2" s="27" t="s">
        <v>10</v>
      </c>
    </row>
    <row r="3" spans="1:10" ht="93" customHeight="1">
      <c r="A3" s="29">
        <v>1</v>
      </c>
      <c r="B3" s="31" t="s">
        <v>15</v>
      </c>
      <c r="C3" s="31"/>
      <c r="D3" s="31" t="s">
        <v>17</v>
      </c>
      <c r="E3" s="31" t="s">
        <v>18</v>
      </c>
      <c r="F3" s="31" t="s">
        <v>19</v>
      </c>
      <c r="G3" s="31"/>
      <c r="H3" s="31" t="s">
        <v>20</v>
      </c>
      <c r="I3" s="31" t="s">
        <v>21</v>
      </c>
      <c r="J3" s="36" t="s">
        <v>186</v>
      </c>
    </row>
    <row r="4" spans="1:10" ht="19.5" customHeight="1">
      <c r="A4" s="29"/>
      <c r="B4" s="32"/>
      <c r="C4" s="32"/>
      <c r="D4" s="32"/>
      <c r="E4" s="32"/>
      <c r="F4" s="32"/>
      <c r="G4" s="32"/>
      <c r="H4" s="32"/>
      <c r="I4" s="32"/>
      <c r="J4" s="36" t="s">
        <v>187</v>
      </c>
    </row>
    <row r="5" spans="1:10" ht="93" customHeight="1">
      <c r="A5" s="29">
        <v>2</v>
      </c>
      <c r="B5" s="29" t="s">
        <v>24</v>
      </c>
      <c r="C5" s="29"/>
      <c r="D5" s="29" t="s">
        <v>25</v>
      </c>
      <c r="E5" s="29" t="s">
        <v>18</v>
      </c>
      <c r="F5" s="29" t="s">
        <v>19</v>
      </c>
      <c r="G5" s="29"/>
      <c r="H5" s="29" t="s">
        <v>26</v>
      </c>
      <c r="I5" s="29" t="s">
        <v>27</v>
      </c>
      <c r="J5" s="30" t="s">
        <v>188</v>
      </c>
    </row>
    <row r="6" spans="1:10" ht="93" customHeight="1">
      <c r="A6" s="29">
        <v>3</v>
      </c>
      <c r="B6" s="29" t="s">
        <v>33</v>
      </c>
      <c r="C6" s="29"/>
      <c r="D6" s="29" t="s">
        <v>17</v>
      </c>
      <c r="E6" s="29" t="s">
        <v>18</v>
      </c>
      <c r="F6" s="29" t="s">
        <v>19</v>
      </c>
      <c r="G6" s="29"/>
      <c r="H6" s="29" t="s">
        <v>34</v>
      </c>
      <c r="I6" s="29" t="s">
        <v>35</v>
      </c>
      <c r="J6" s="30" t="s">
        <v>189</v>
      </c>
    </row>
    <row r="7" spans="1:10" ht="93" customHeight="1">
      <c r="A7" s="29">
        <v>4</v>
      </c>
      <c r="B7" s="29" t="s">
        <v>39</v>
      </c>
      <c r="C7" s="29"/>
      <c r="D7" s="29" t="s">
        <v>17</v>
      </c>
      <c r="E7" s="29" t="s">
        <v>18</v>
      </c>
      <c r="F7" s="29" t="s">
        <v>19</v>
      </c>
      <c r="G7" s="29"/>
      <c r="H7" s="29" t="s">
        <v>40</v>
      </c>
      <c r="I7" s="29" t="s">
        <v>41</v>
      </c>
      <c r="J7" s="30" t="s">
        <v>42</v>
      </c>
    </row>
    <row r="8" spans="1:10" ht="93" customHeight="1">
      <c r="A8" s="29">
        <v>5</v>
      </c>
      <c r="B8" s="29" t="s">
        <v>43</v>
      </c>
      <c r="C8" s="29"/>
      <c r="D8" s="29" t="s">
        <v>25</v>
      </c>
      <c r="E8" s="29" t="s">
        <v>18</v>
      </c>
      <c r="F8" s="29" t="s">
        <v>19</v>
      </c>
      <c r="G8" s="29"/>
      <c r="H8" s="29" t="s">
        <v>44</v>
      </c>
      <c r="I8" s="29" t="s">
        <v>45</v>
      </c>
      <c r="J8" s="30" t="s">
        <v>190</v>
      </c>
    </row>
    <row r="9" spans="1:11" ht="93" customHeight="1">
      <c r="A9" s="29">
        <v>6</v>
      </c>
      <c r="B9" s="29" t="s">
        <v>49</v>
      </c>
      <c r="C9" s="29"/>
      <c r="D9" s="29" t="s">
        <v>17</v>
      </c>
      <c r="E9" s="29" t="s">
        <v>18</v>
      </c>
      <c r="F9" s="29" t="s">
        <v>19</v>
      </c>
      <c r="G9" s="29"/>
      <c r="H9" s="29" t="s">
        <v>51</v>
      </c>
      <c r="I9" s="29" t="s">
        <v>52</v>
      </c>
      <c r="J9" s="30" t="s">
        <v>191</v>
      </c>
      <c r="K9" s="27" t="s">
        <v>192</v>
      </c>
    </row>
    <row r="10" spans="1:10" ht="93" customHeight="1">
      <c r="A10" s="29">
        <v>7</v>
      </c>
      <c r="B10" s="29" t="s">
        <v>55</v>
      </c>
      <c r="C10" s="29"/>
      <c r="D10" s="29" t="s">
        <v>25</v>
      </c>
      <c r="E10" s="29" t="s">
        <v>18</v>
      </c>
      <c r="F10" s="29" t="s">
        <v>19</v>
      </c>
      <c r="G10" s="29"/>
      <c r="H10" s="29" t="s">
        <v>56</v>
      </c>
      <c r="I10" s="29" t="s">
        <v>57</v>
      </c>
      <c r="J10" s="30" t="s">
        <v>193</v>
      </c>
    </row>
    <row r="11" spans="1:10" ht="93" customHeight="1">
      <c r="A11" s="29">
        <v>8</v>
      </c>
      <c r="B11" s="29" t="s">
        <v>60</v>
      </c>
      <c r="C11" s="29"/>
      <c r="D11" s="29" t="s">
        <v>25</v>
      </c>
      <c r="E11" s="29" t="s">
        <v>18</v>
      </c>
      <c r="F11" s="29" t="s">
        <v>19</v>
      </c>
      <c r="G11" s="29"/>
      <c r="H11" s="29" t="s">
        <v>62</v>
      </c>
      <c r="I11" s="29" t="s">
        <v>63</v>
      </c>
      <c r="J11" s="30" t="s">
        <v>194</v>
      </c>
    </row>
    <row r="12" spans="1:10" ht="108" customHeight="1">
      <c r="A12" s="29">
        <v>9</v>
      </c>
      <c r="B12" s="29" t="s">
        <v>67</v>
      </c>
      <c r="C12" s="29"/>
      <c r="D12" s="29" t="s">
        <v>25</v>
      </c>
      <c r="E12" s="29" t="s">
        <v>18</v>
      </c>
      <c r="F12" s="29" t="s">
        <v>19</v>
      </c>
      <c r="G12" s="29"/>
      <c r="H12" s="29" t="s">
        <v>69</v>
      </c>
      <c r="I12" s="29" t="s">
        <v>69</v>
      </c>
      <c r="J12" s="30" t="s">
        <v>195</v>
      </c>
    </row>
    <row r="13" spans="1:10" ht="93" customHeight="1">
      <c r="A13" s="29">
        <v>10</v>
      </c>
      <c r="B13" s="29" t="s">
        <v>78</v>
      </c>
      <c r="C13" s="29"/>
      <c r="D13" s="29" t="s">
        <v>25</v>
      </c>
      <c r="E13" s="29" t="s">
        <v>18</v>
      </c>
      <c r="F13" s="29" t="s">
        <v>19</v>
      </c>
      <c r="G13" s="29"/>
      <c r="H13" s="29" t="s">
        <v>80</v>
      </c>
      <c r="I13" s="29" t="s">
        <v>80</v>
      </c>
      <c r="J13" s="30" t="s">
        <v>196</v>
      </c>
    </row>
    <row r="14" spans="1:10" ht="93" customHeight="1">
      <c r="A14" s="29">
        <v>11</v>
      </c>
      <c r="B14" s="29" t="s">
        <v>85</v>
      </c>
      <c r="C14" s="29"/>
      <c r="D14" s="29" t="s">
        <v>17</v>
      </c>
      <c r="E14" s="29" t="s">
        <v>18</v>
      </c>
      <c r="F14" s="29" t="s">
        <v>19</v>
      </c>
      <c r="G14" s="29"/>
      <c r="H14" s="29" t="s">
        <v>86</v>
      </c>
      <c r="I14" s="29" t="s">
        <v>86</v>
      </c>
      <c r="J14" s="30" t="s">
        <v>197</v>
      </c>
    </row>
    <row r="15" spans="1:10" ht="93" customHeight="1">
      <c r="A15" s="29">
        <v>12</v>
      </c>
      <c r="B15" s="29" t="s">
        <v>90</v>
      </c>
      <c r="C15" s="29"/>
      <c r="D15" s="29" t="s">
        <v>17</v>
      </c>
      <c r="E15" s="29" t="s">
        <v>18</v>
      </c>
      <c r="F15" s="29" t="s">
        <v>19</v>
      </c>
      <c r="G15" s="29"/>
      <c r="H15" s="29" t="s">
        <v>92</v>
      </c>
      <c r="I15" s="29" t="s">
        <v>92</v>
      </c>
      <c r="J15" s="30" t="s">
        <v>198</v>
      </c>
    </row>
    <row r="16" spans="1:10" ht="93" customHeight="1">
      <c r="A16" s="29">
        <v>13</v>
      </c>
      <c r="B16" s="29" t="s">
        <v>97</v>
      </c>
      <c r="C16" s="29"/>
      <c r="D16" s="29" t="s">
        <v>17</v>
      </c>
      <c r="E16" s="29" t="s">
        <v>18</v>
      </c>
      <c r="F16" s="29" t="s">
        <v>19</v>
      </c>
      <c r="G16" s="29"/>
      <c r="H16" s="29" t="s">
        <v>98</v>
      </c>
      <c r="I16" s="29" t="s">
        <v>98</v>
      </c>
      <c r="J16" s="30" t="s">
        <v>199</v>
      </c>
    </row>
    <row r="17" spans="1:10" ht="150" customHeight="1">
      <c r="A17" s="29">
        <v>14</v>
      </c>
      <c r="B17" s="29" t="s">
        <v>101</v>
      </c>
      <c r="C17" s="29"/>
      <c r="D17" s="29" t="s">
        <v>25</v>
      </c>
      <c r="E17" s="29" t="s">
        <v>18</v>
      </c>
      <c r="F17" s="29" t="s">
        <v>19</v>
      </c>
      <c r="G17" s="29"/>
      <c r="H17" s="29" t="s">
        <v>103</v>
      </c>
      <c r="I17" s="29" t="s">
        <v>103</v>
      </c>
      <c r="J17" s="30" t="s">
        <v>200</v>
      </c>
    </row>
    <row r="18" spans="1:10" ht="93" customHeight="1">
      <c r="A18" s="29">
        <v>15</v>
      </c>
      <c r="B18" s="29" t="s">
        <v>110</v>
      </c>
      <c r="C18" s="29"/>
      <c r="D18" s="29" t="s">
        <v>25</v>
      </c>
      <c r="E18" s="29" t="s">
        <v>18</v>
      </c>
      <c r="F18" s="29" t="s">
        <v>19</v>
      </c>
      <c r="G18" s="29"/>
      <c r="H18" s="29" t="s">
        <v>112</v>
      </c>
      <c r="I18" s="29" t="s">
        <v>113</v>
      </c>
      <c r="J18" s="30" t="s">
        <v>201</v>
      </c>
    </row>
    <row r="19" spans="1:10" ht="93" customHeight="1">
      <c r="A19" s="29">
        <v>16</v>
      </c>
      <c r="B19" s="29" t="s">
        <v>119</v>
      </c>
      <c r="C19" s="29"/>
      <c r="D19" s="29" t="s">
        <v>25</v>
      </c>
      <c r="E19" s="29" t="s">
        <v>18</v>
      </c>
      <c r="F19" s="29" t="s">
        <v>19</v>
      </c>
      <c r="G19" s="29"/>
      <c r="H19" s="29" t="s">
        <v>120</v>
      </c>
      <c r="I19" s="29" t="s">
        <v>121</v>
      </c>
      <c r="J19" s="30" t="s">
        <v>202</v>
      </c>
    </row>
    <row r="20" spans="1:10" ht="93" customHeight="1">
      <c r="A20" s="29">
        <v>17</v>
      </c>
      <c r="B20" s="29" t="s">
        <v>123</v>
      </c>
      <c r="C20" s="29"/>
      <c r="D20" s="29" t="s">
        <v>25</v>
      </c>
      <c r="E20" s="29" t="s">
        <v>18</v>
      </c>
      <c r="F20" s="29" t="s">
        <v>19</v>
      </c>
      <c r="G20" s="29"/>
      <c r="H20" s="29" t="s">
        <v>124</v>
      </c>
      <c r="I20" s="29" t="s">
        <v>125</v>
      </c>
      <c r="J20" s="30" t="s">
        <v>203</v>
      </c>
    </row>
    <row r="21" spans="1:10" ht="93" customHeight="1">
      <c r="A21" s="29">
        <v>18</v>
      </c>
      <c r="B21" s="29" t="s">
        <v>130</v>
      </c>
      <c r="C21" s="29"/>
      <c r="D21" s="29" t="s">
        <v>25</v>
      </c>
      <c r="E21" s="29" t="s">
        <v>18</v>
      </c>
      <c r="F21" s="29" t="s">
        <v>19</v>
      </c>
      <c r="G21" s="29"/>
      <c r="H21" s="29" t="s">
        <v>131</v>
      </c>
      <c r="I21" s="29" t="s">
        <v>132</v>
      </c>
      <c r="J21" s="30" t="s">
        <v>204</v>
      </c>
    </row>
    <row r="22" spans="1:10" ht="93" customHeight="1">
      <c r="A22" s="31">
        <v>19</v>
      </c>
      <c r="B22" s="31" t="s">
        <v>137</v>
      </c>
      <c r="C22" s="31"/>
      <c r="D22" s="31" t="s">
        <v>25</v>
      </c>
      <c r="E22" s="31" t="s">
        <v>18</v>
      </c>
      <c r="F22" s="31" t="s">
        <v>19</v>
      </c>
      <c r="G22" s="31"/>
      <c r="H22" s="31" t="s">
        <v>138</v>
      </c>
      <c r="I22" s="31" t="s">
        <v>138</v>
      </c>
      <c r="J22" s="37" t="s">
        <v>205</v>
      </c>
    </row>
    <row r="23" spans="1:10" ht="81.75" customHeight="1">
      <c r="A23" s="33">
        <v>20</v>
      </c>
      <c r="B23" s="33" t="s">
        <v>141</v>
      </c>
      <c r="C23" s="33"/>
      <c r="D23" s="33" t="s">
        <v>25</v>
      </c>
      <c r="E23" s="33" t="s">
        <v>18</v>
      </c>
      <c r="F23" s="33" t="s">
        <v>19</v>
      </c>
      <c r="G23" s="33"/>
      <c r="H23" s="33" t="s">
        <v>142</v>
      </c>
      <c r="I23" s="33" t="s">
        <v>143</v>
      </c>
      <c r="J23" s="38" t="s">
        <v>206</v>
      </c>
    </row>
    <row r="24" spans="1:10" ht="81.75" customHeight="1">
      <c r="A24" s="34">
        <v>21</v>
      </c>
      <c r="B24" s="34" t="s">
        <v>147</v>
      </c>
      <c r="C24" s="34"/>
      <c r="D24" s="34" t="s">
        <v>25</v>
      </c>
      <c r="E24" s="34" t="s">
        <v>18</v>
      </c>
      <c r="F24" s="34" t="s">
        <v>19</v>
      </c>
      <c r="G24" s="34"/>
      <c r="H24" s="34" t="s">
        <v>148</v>
      </c>
      <c r="I24" s="34" t="s">
        <v>148</v>
      </c>
      <c r="J24" s="39" t="s">
        <v>207</v>
      </c>
    </row>
    <row r="25" spans="1:10" ht="81.75" customHeight="1">
      <c r="A25" s="34">
        <v>22</v>
      </c>
      <c r="B25" s="34" t="s">
        <v>155</v>
      </c>
      <c r="C25" s="34"/>
      <c r="D25" s="34" t="s">
        <v>25</v>
      </c>
      <c r="E25" s="34" t="s">
        <v>18</v>
      </c>
      <c r="F25" s="34" t="s">
        <v>19</v>
      </c>
      <c r="G25" s="34"/>
      <c r="H25" s="34" t="s">
        <v>157</v>
      </c>
      <c r="I25" s="34" t="s">
        <v>158</v>
      </c>
      <c r="J25" s="39" t="s">
        <v>208</v>
      </c>
    </row>
    <row r="26" spans="1:10" ht="81.75" customHeight="1">
      <c r="A26" s="34">
        <v>23</v>
      </c>
      <c r="B26" s="34" t="s">
        <v>162</v>
      </c>
      <c r="C26" s="34"/>
      <c r="D26" s="34" t="s">
        <v>25</v>
      </c>
      <c r="E26" s="34" t="s">
        <v>18</v>
      </c>
      <c r="F26" s="34" t="s">
        <v>19</v>
      </c>
      <c r="G26" s="34"/>
      <c r="H26" s="34" t="s">
        <v>164</v>
      </c>
      <c r="I26" s="34" t="s">
        <v>209</v>
      </c>
      <c r="J26" s="39" t="s">
        <v>166</v>
      </c>
    </row>
    <row r="27" spans="1:10" ht="81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81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81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81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81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81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</row>
  </sheetData>
  <sheetProtection/>
  <mergeCells count="9">
    <mergeCell ref="A1:J1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A19" sqref="A19:E19"/>
    </sheetView>
  </sheetViews>
  <sheetFormatPr defaultColWidth="9.125" defaultRowHeight="14.25"/>
  <sheetData>
    <row r="1" spans="1:6" ht="14.25">
      <c r="A1" s="15">
        <v>17</v>
      </c>
      <c r="B1" s="16" t="s">
        <v>123</v>
      </c>
      <c r="C1" s="17">
        <v>15</v>
      </c>
      <c r="D1" s="18">
        <f>(5+6+6+7+8)/5</f>
        <v>6.4</v>
      </c>
      <c r="E1" s="18">
        <f aca="true" t="shared" si="0" ref="E1:E19">D1*0.2+C1*0.8</f>
        <v>13.280000000000001</v>
      </c>
      <c r="F1">
        <v>1</v>
      </c>
    </row>
    <row r="2" spans="1:6" ht="14.25">
      <c r="A2" s="15">
        <v>18</v>
      </c>
      <c r="B2" s="16" t="s">
        <v>130</v>
      </c>
      <c r="C2" s="19">
        <v>13</v>
      </c>
      <c r="D2" s="18">
        <f>(8+8+8+8+8)/5</f>
        <v>8</v>
      </c>
      <c r="E2" s="18">
        <f t="shared" si="0"/>
        <v>12</v>
      </c>
      <c r="F2">
        <v>2</v>
      </c>
    </row>
    <row r="3" spans="1:6" ht="22.5" customHeight="1">
      <c r="A3" s="15">
        <v>2</v>
      </c>
      <c r="B3" s="16" t="s">
        <v>24</v>
      </c>
      <c r="C3" s="19">
        <v>12</v>
      </c>
      <c r="D3" s="18">
        <f>(5+8+9+7+8)/5</f>
        <v>7.4</v>
      </c>
      <c r="E3" s="18">
        <f t="shared" si="0"/>
        <v>11.080000000000002</v>
      </c>
      <c r="F3">
        <v>3</v>
      </c>
    </row>
    <row r="4" spans="1:6" ht="22.5" customHeight="1">
      <c r="A4" s="15">
        <v>5</v>
      </c>
      <c r="B4" s="20" t="s">
        <v>43</v>
      </c>
      <c r="C4" s="19">
        <v>11</v>
      </c>
      <c r="D4" s="21">
        <f>(6+6+6+5+6)/5</f>
        <v>5.8</v>
      </c>
      <c r="E4" s="21">
        <f t="shared" si="0"/>
        <v>9.96</v>
      </c>
      <c r="F4">
        <v>4</v>
      </c>
    </row>
    <row r="5" spans="1:6" ht="14.25">
      <c r="A5" s="15">
        <v>9</v>
      </c>
      <c r="B5" s="16" t="s">
        <v>67</v>
      </c>
      <c r="C5" s="19">
        <v>10</v>
      </c>
      <c r="D5" s="18">
        <f>(8+8+9+9+9)/5</f>
        <v>8.6</v>
      </c>
      <c r="E5" s="18">
        <f t="shared" si="0"/>
        <v>9.72</v>
      </c>
      <c r="F5">
        <v>5</v>
      </c>
    </row>
    <row r="6" spans="1:6" ht="14.25">
      <c r="A6" s="15">
        <v>14</v>
      </c>
      <c r="B6" s="16" t="s">
        <v>101</v>
      </c>
      <c r="C6" s="19">
        <v>9</v>
      </c>
      <c r="D6" s="18">
        <f>(5+5+7+8+5)/5</f>
        <v>6</v>
      </c>
      <c r="E6" s="18">
        <f t="shared" si="0"/>
        <v>8.4</v>
      </c>
      <c r="F6">
        <v>6</v>
      </c>
    </row>
    <row r="7" spans="1:6" ht="14.25">
      <c r="A7" s="15">
        <v>22</v>
      </c>
      <c r="B7" s="22" t="s">
        <v>155</v>
      </c>
      <c r="C7" s="19">
        <v>9</v>
      </c>
      <c r="D7" s="18">
        <f>(5+5+6+7+6)/5</f>
        <v>5.8</v>
      </c>
      <c r="E7" s="18">
        <f t="shared" si="0"/>
        <v>8.36</v>
      </c>
      <c r="F7">
        <v>7</v>
      </c>
    </row>
    <row r="8" spans="1:6" ht="14.25">
      <c r="A8" s="15">
        <v>15</v>
      </c>
      <c r="B8" s="16" t="s">
        <v>110</v>
      </c>
      <c r="C8" s="19">
        <v>7</v>
      </c>
      <c r="D8" s="18">
        <f>(5+6+7+7+8)/5</f>
        <v>6.6</v>
      </c>
      <c r="E8" s="18">
        <f t="shared" si="0"/>
        <v>6.920000000000001</v>
      </c>
      <c r="F8">
        <v>8</v>
      </c>
    </row>
    <row r="9" spans="1:6" ht="14.25">
      <c r="A9" s="15">
        <v>21</v>
      </c>
      <c r="B9" s="22" t="s">
        <v>147</v>
      </c>
      <c r="C9" s="19">
        <v>5</v>
      </c>
      <c r="D9" s="18">
        <f>(6+6+6+6+9)/5</f>
        <v>6.6</v>
      </c>
      <c r="E9" s="18">
        <f t="shared" si="0"/>
        <v>5.32</v>
      </c>
      <c r="F9">
        <v>9</v>
      </c>
    </row>
    <row r="10" spans="1:6" ht="14.25">
      <c r="A10" s="15">
        <v>23</v>
      </c>
      <c r="B10" s="22" t="s">
        <v>162</v>
      </c>
      <c r="C10" s="19">
        <v>3</v>
      </c>
      <c r="D10" s="18">
        <f>(7+7+7+8+8)/5</f>
        <v>7.4</v>
      </c>
      <c r="E10" s="18">
        <f t="shared" si="0"/>
        <v>3.880000000000001</v>
      </c>
      <c r="F10">
        <v>10</v>
      </c>
    </row>
    <row r="11" spans="1:6" ht="14.25">
      <c r="A11" s="15">
        <v>26</v>
      </c>
      <c r="B11" s="22" t="s">
        <v>178</v>
      </c>
      <c r="C11" s="19">
        <v>3</v>
      </c>
      <c r="D11" s="18">
        <f>(6+6+7+6+7)/5</f>
        <v>6.4</v>
      </c>
      <c r="E11" s="18">
        <f t="shared" si="0"/>
        <v>3.6800000000000006</v>
      </c>
      <c r="F11">
        <v>11</v>
      </c>
    </row>
    <row r="12" spans="1:6" ht="14.25">
      <c r="A12" s="15">
        <v>3</v>
      </c>
      <c r="B12" s="16" t="s">
        <v>33</v>
      </c>
      <c r="C12" s="19">
        <v>3</v>
      </c>
      <c r="D12" s="18">
        <f>(6+7+7+5+6)/5</f>
        <v>6.2</v>
      </c>
      <c r="E12" s="18">
        <f t="shared" si="0"/>
        <v>3.6400000000000006</v>
      </c>
      <c r="F12">
        <v>12</v>
      </c>
    </row>
    <row r="13" spans="1:6" ht="14.25">
      <c r="A13" s="15">
        <v>19</v>
      </c>
      <c r="B13" s="16" t="s">
        <v>137</v>
      </c>
      <c r="C13" s="19">
        <v>3</v>
      </c>
      <c r="D13" s="18">
        <f>(5+5+6+6+8)/5</f>
        <v>6</v>
      </c>
      <c r="E13" s="18">
        <f t="shared" si="0"/>
        <v>3.6000000000000005</v>
      </c>
      <c r="F13">
        <v>13</v>
      </c>
    </row>
    <row r="14" spans="1:6" ht="14.25">
      <c r="A14" s="15">
        <v>4</v>
      </c>
      <c r="B14" s="16" t="s">
        <v>39</v>
      </c>
      <c r="C14" s="19">
        <v>3</v>
      </c>
      <c r="D14" s="18">
        <f>(5+7+6+5+6)/5</f>
        <v>5.8</v>
      </c>
      <c r="E14" s="18">
        <f t="shared" si="0"/>
        <v>3.5600000000000005</v>
      </c>
      <c r="F14">
        <v>14</v>
      </c>
    </row>
    <row r="15" spans="1:6" ht="14.25">
      <c r="A15" s="15">
        <v>20</v>
      </c>
      <c r="B15" s="16" t="s">
        <v>141</v>
      </c>
      <c r="C15" s="19">
        <v>3</v>
      </c>
      <c r="D15" s="18">
        <f>(5+5+6+6+6)/5</f>
        <v>5.6</v>
      </c>
      <c r="E15" s="18">
        <f t="shared" si="0"/>
        <v>3.5200000000000005</v>
      </c>
      <c r="F15">
        <v>15</v>
      </c>
    </row>
    <row r="16" spans="1:6" ht="14.25">
      <c r="A16" s="15">
        <v>24</v>
      </c>
      <c r="B16" s="23" t="s">
        <v>167</v>
      </c>
      <c r="C16" s="19">
        <v>2</v>
      </c>
      <c r="D16" s="21">
        <f>(7+7+8+8+8)/5</f>
        <v>7.6</v>
      </c>
      <c r="E16" s="21">
        <f t="shared" si="0"/>
        <v>3.12</v>
      </c>
      <c r="F16">
        <v>16</v>
      </c>
    </row>
    <row r="17" spans="1:6" ht="14.25">
      <c r="A17" s="15">
        <v>7</v>
      </c>
      <c r="B17" s="16" t="s">
        <v>55</v>
      </c>
      <c r="C17" s="19">
        <v>2</v>
      </c>
      <c r="D17" s="18">
        <f>(6+6+6+8+7)/5</f>
        <v>6.6</v>
      </c>
      <c r="E17" s="18">
        <f t="shared" si="0"/>
        <v>2.92</v>
      </c>
      <c r="F17">
        <v>17</v>
      </c>
    </row>
    <row r="18" spans="1:6" ht="14.25">
      <c r="A18" s="15">
        <v>1</v>
      </c>
      <c r="B18" s="16" t="s">
        <v>15</v>
      </c>
      <c r="C18" s="19">
        <v>2</v>
      </c>
      <c r="D18" s="18">
        <f>(5+7+7+6+7)/5</f>
        <v>6.4</v>
      </c>
      <c r="E18" s="18">
        <f t="shared" si="0"/>
        <v>2.8800000000000003</v>
      </c>
      <c r="F18">
        <v>18</v>
      </c>
    </row>
    <row r="19" spans="1:6" ht="14.25">
      <c r="A19" s="15">
        <v>11</v>
      </c>
      <c r="B19" s="24" t="s">
        <v>85</v>
      </c>
      <c r="C19" s="19">
        <v>1</v>
      </c>
      <c r="D19" s="18">
        <f>(7+7+7+6+9)/5</f>
        <v>7.2</v>
      </c>
      <c r="E19" s="18">
        <f t="shared" si="0"/>
        <v>2.24</v>
      </c>
      <c r="F19">
        <v>19</v>
      </c>
    </row>
    <row r="20" spans="1:5" ht="14.25">
      <c r="A20" s="15">
        <v>6</v>
      </c>
      <c r="B20" s="25" t="s">
        <v>49</v>
      </c>
      <c r="C20" s="19">
        <v>0</v>
      </c>
      <c r="D20" s="18">
        <v>5.6</v>
      </c>
      <c r="E20" s="18">
        <v>0</v>
      </c>
    </row>
    <row r="21" spans="1:5" ht="14.25">
      <c r="A21" s="15">
        <v>8</v>
      </c>
      <c r="B21" s="25" t="s">
        <v>60</v>
      </c>
      <c r="C21" s="19">
        <v>0</v>
      </c>
      <c r="D21" s="18">
        <f>(6+6+6+6+7)/5</f>
        <v>6.2</v>
      </c>
      <c r="E21" s="18">
        <v>0</v>
      </c>
    </row>
    <row r="22" spans="1:5" ht="14.25">
      <c r="A22" s="15">
        <v>10</v>
      </c>
      <c r="B22" s="25" t="s">
        <v>78</v>
      </c>
      <c r="C22" s="19">
        <v>0</v>
      </c>
      <c r="D22" s="18">
        <f>(8+8+8+7+9)/5</f>
        <v>8</v>
      </c>
      <c r="E22" s="18">
        <v>0</v>
      </c>
    </row>
    <row r="23" spans="1:5" ht="14.25">
      <c r="A23" s="15">
        <v>12</v>
      </c>
      <c r="B23" s="26" t="s">
        <v>90</v>
      </c>
      <c r="C23" s="19"/>
      <c r="D23" s="18">
        <v>0</v>
      </c>
      <c r="E23" s="18">
        <v>0</v>
      </c>
    </row>
    <row r="24" spans="1:5" ht="14.25">
      <c r="A24" s="15">
        <v>13</v>
      </c>
      <c r="B24" s="25" t="s">
        <v>97</v>
      </c>
      <c r="C24" s="19"/>
      <c r="D24" s="18">
        <v>0</v>
      </c>
      <c r="E24" s="17">
        <v>0</v>
      </c>
    </row>
    <row r="25" spans="1:5" ht="14.25">
      <c r="A25" s="15">
        <v>16</v>
      </c>
      <c r="B25" s="26" t="s">
        <v>119</v>
      </c>
      <c r="C25" s="19">
        <v>0</v>
      </c>
      <c r="D25" s="21">
        <f>(6+6+6+5+5)/5</f>
        <v>5.6</v>
      </c>
      <c r="E25" s="21">
        <v>0</v>
      </c>
    </row>
    <row r="26" spans="1:5" ht="14.25">
      <c r="A26" s="15">
        <v>25</v>
      </c>
      <c r="B26" s="19" t="s">
        <v>173</v>
      </c>
      <c r="C26" s="19">
        <v>0</v>
      </c>
      <c r="D26" s="21">
        <f>(5+6+6+7+8)/5</f>
        <v>6.4</v>
      </c>
      <c r="E26" s="21">
        <v>0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0" zoomScaleNormal="70" zoomScaleSheetLayoutView="100" workbookViewId="0" topLeftCell="A1">
      <selection activeCell="I10" sqref="I10"/>
    </sheetView>
  </sheetViews>
  <sheetFormatPr defaultColWidth="9.125" defaultRowHeight="14.25"/>
  <cols>
    <col min="1" max="1" width="5.75390625" style="2" customWidth="1"/>
    <col min="2" max="2" width="12.25390625" style="2" customWidth="1"/>
    <col min="3" max="3" width="7.50390625" style="3" customWidth="1"/>
    <col min="4" max="4" width="10.125" style="3" customWidth="1"/>
    <col min="5" max="5" width="5.375" style="3" customWidth="1"/>
    <col min="6" max="6" width="8.125" style="3" customWidth="1"/>
    <col min="7" max="7" width="9.00390625" style="3" customWidth="1"/>
    <col min="8" max="8" width="13.25390625" style="3" customWidth="1"/>
    <col min="9" max="9" width="9.625" style="3" customWidth="1"/>
    <col min="10" max="21" width="9.00390625" style="3" bestFit="1" customWidth="1"/>
    <col min="22" max="16384" width="9.125" style="3" customWidth="1"/>
  </cols>
  <sheetData>
    <row r="1" spans="1:10" ht="39.75" customHeight="1">
      <c r="A1" s="4" t="s">
        <v>210</v>
      </c>
      <c r="B1" s="5"/>
      <c r="C1" s="5"/>
      <c r="D1" s="5"/>
      <c r="E1" s="5"/>
      <c r="F1" s="5"/>
      <c r="G1" s="5"/>
      <c r="H1" s="5"/>
      <c r="I1" s="5"/>
      <c r="J1" s="14"/>
    </row>
    <row r="2" spans="1:10" s="1" customFormat="1" ht="27" customHeight="1">
      <c r="A2" s="6" t="s">
        <v>1</v>
      </c>
      <c r="B2" s="6" t="s">
        <v>183</v>
      </c>
      <c r="C2" s="7" t="s">
        <v>2</v>
      </c>
      <c r="D2" s="7" t="s">
        <v>211</v>
      </c>
      <c r="E2" s="6" t="s">
        <v>4</v>
      </c>
      <c r="F2" s="6" t="s">
        <v>5</v>
      </c>
      <c r="G2" s="6" t="s">
        <v>6</v>
      </c>
      <c r="H2" s="6" t="s">
        <v>212</v>
      </c>
      <c r="I2" s="6" t="s">
        <v>8</v>
      </c>
      <c r="J2" s="6" t="s">
        <v>213</v>
      </c>
    </row>
    <row r="3" spans="1:10" s="1" customFormat="1" ht="63.75" customHeight="1">
      <c r="A3" s="6"/>
      <c r="B3" s="6"/>
      <c r="C3" s="7"/>
      <c r="D3" s="7"/>
      <c r="E3" s="6"/>
      <c r="F3" s="6"/>
      <c r="G3" s="6"/>
      <c r="H3" s="6"/>
      <c r="I3" s="6"/>
      <c r="J3" s="6"/>
    </row>
    <row r="4" spans="1:10" ht="18.75" customHeight="1">
      <c r="A4" s="8">
        <v>1</v>
      </c>
      <c r="B4" s="8">
        <v>1913040102</v>
      </c>
      <c r="C4" s="9" t="s">
        <v>214</v>
      </c>
      <c r="D4" s="9">
        <v>19130401</v>
      </c>
      <c r="E4" s="9" t="s">
        <v>17</v>
      </c>
      <c r="F4" s="9" t="s">
        <v>18</v>
      </c>
      <c r="G4" s="9" t="s">
        <v>19</v>
      </c>
      <c r="H4" s="9" t="s">
        <v>215</v>
      </c>
      <c r="I4" s="9" t="s">
        <v>216</v>
      </c>
      <c r="J4" s="9">
        <v>81</v>
      </c>
    </row>
    <row r="5" spans="1:10" ht="18.75" customHeight="1">
      <c r="A5" s="8">
        <v>2</v>
      </c>
      <c r="B5" s="10" t="s">
        <v>217</v>
      </c>
      <c r="C5" s="9" t="s">
        <v>218</v>
      </c>
      <c r="D5" s="9">
        <v>19130408</v>
      </c>
      <c r="E5" s="9" t="s">
        <v>25</v>
      </c>
      <c r="F5" s="9" t="s">
        <v>18</v>
      </c>
      <c r="G5" s="9" t="s">
        <v>19</v>
      </c>
      <c r="H5" s="11" t="s">
        <v>219</v>
      </c>
      <c r="I5" s="11" t="s">
        <v>220</v>
      </c>
      <c r="J5" s="11">
        <v>84</v>
      </c>
    </row>
    <row r="6" spans="1:10" ht="18.75" customHeight="1">
      <c r="A6" s="12">
        <v>3</v>
      </c>
      <c r="B6" s="12">
        <v>1913041009</v>
      </c>
      <c r="C6" s="13" t="s">
        <v>221</v>
      </c>
      <c r="D6" s="13">
        <v>19130410</v>
      </c>
      <c r="E6" s="12" t="s">
        <v>17</v>
      </c>
      <c r="F6" s="13" t="s">
        <v>18</v>
      </c>
      <c r="G6" s="13" t="s">
        <v>19</v>
      </c>
      <c r="H6" s="13" t="s">
        <v>222</v>
      </c>
      <c r="I6" s="13" t="s">
        <v>223</v>
      </c>
      <c r="J6" s="13">
        <v>88</v>
      </c>
    </row>
    <row r="7" spans="1:10" ht="18.75" customHeight="1">
      <c r="A7" s="8">
        <v>4</v>
      </c>
      <c r="B7" s="8">
        <v>2013041304</v>
      </c>
      <c r="C7" s="9" t="s">
        <v>224</v>
      </c>
      <c r="D7" s="9">
        <v>20130413</v>
      </c>
      <c r="E7" s="9" t="s">
        <v>17</v>
      </c>
      <c r="F7" s="9" t="s">
        <v>18</v>
      </c>
      <c r="G7" s="9" t="s">
        <v>19</v>
      </c>
      <c r="H7" s="9" t="s">
        <v>225</v>
      </c>
      <c r="I7" s="9" t="s">
        <v>226</v>
      </c>
      <c r="J7" s="9">
        <v>81</v>
      </c>
    </row>
  </sheetData>
  <sheetProtection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4" sqref="C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</cp:lastModifiedBy>
  <dcterms:created xsi:type="dcterms:W3CDTF">2015-09-09T00:18:38Z</dcterms:created>
  <dcterms:modified xsi:type="dcterms:W3CDTF">2021-10-06T03:49:06Z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058E76127FB841C5A736F76AC7A367E9</vt:lpwstr>
  </property>
</Properties>
</file>